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tthe.000\Desktop\Κορονοϊός\Στατιστικά Κορωνοϊού\"/>
    </mc:Choice>
  </mc:AlternateContent>
  <xr:revisionPtr revIDLastSave="0" documentId="13_ncr:1_{59AC0C54-38D5-47CC-A001-159B71F6C044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17.4.2020" sheetId="2" r:id="rId1"/>
    <sheet name="24.07.2020" sheetId="3" r:id="rId2"/>
    <sheet name="3.1.2021" sheetId="9" r:id="rId3"/>
    <sheet name="31.12.2021" sheetId="12" r:id="rId4"/>
  </sheets>
  <externalReferences>
    <externalReference r:id="rId5"/>
  </externalReferences>
  <definedNames>
    <definedName name="_xlnm.Print_Area" localSheetId="2">'3.1.2021'!$A$1:$O$60</definedName>
    <definedName name="_xlnm.Print_Area" localSheetId="3">'31.12.2021'!$B$61:$N$251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2" l="1"/>
  <c r="J6" i="12"/>
  <c r="J5" i="12"/>
  <c r="J4" i="12"/>
  <c r="J3" i="12"/>
  <c r="J251" i="12"/>
  <c r="J250" i="12"/>
  <c r="J249" i="12"/>
  <c r="J248" i="12"/>
  <c r="J247" i="12"/>
  <c r="J246" i="12"/>
  <c r="J245" i="12"/>
  <c r="J244" i="12"/>
  <c r="J243" i="12"/>
  <c r="J242" i="12"/>
  <c r="J241" i="12"/>
  <c r="J240" i="12"/>
  <c r="J239" i="12"/>
  <c r="J238" i="12"/>
  <c r="J237" i="12"/>
  <c r="J236" i="12"/>
  <c r="J235" i="12"/>
  <c r="J234" i="12"/>
  <c r="J233" i="12"/>
  <c r="J232" i="12"/>
  <c r="J231" i="12"/>
  <c r="J230" i="12"/>
  <c r="J229" i="12"/>
  <c r="J228" i="12"/>
  <c r="J227" i="12"/>
  <c r="J226" i="12"/>
  <c r="J225" i="12"/>
  <c r="J224" i="12"/>
  <c r="J223" i="12"/>
  <c r="J222" i="12"/>
  <c r="J221" i="12"/>
  <c r="J220" i="12"/>
  <c r="J219" i="12"/>
  <c r="J218" i="12"/>
  <c r="J217" i="12"/>
  <c r="J216" i="12"/>
  <c r="J215" i="12"/>
  <c r="J214" i="12"/>
  <c r="J213" i="12"/>
  <c r="J212" i="12"/>
  <c r="J211" i="12"/>
  <c r="J210" i="12"/>
  <c r="J209" i="12"/>
  <c r="J208" i="12"/>
  <c r="J207" i="12"/>
  <c r="J206" i="12"/>
  <c r="J205" i="12"/>
  <c r="J204" i="12"/>
  <c r="J203" i="12"/>
  <c r="J202" i="12"/>
  <c r="J201" i="12"/>
  <c r="J200" i="12"/>
  <c r="J199" i="12"/>
  <c r="J198" i="12"/>
  <c r="J197" i="12"/>
  <c r="J196" i="12"/>
  <c r="J195" i="12"/>
  <c r="J194" i="12"/>
  <c r="J193" i="12"/>
  <c r="J192" i="12"/>
  <c r="J191" i="12"/>
  <c r="J190" i="12"/>
  <c r="J189" i="12"/>
  <c r="J188" i="12"/>
  <c r="J187" i="12"/>
  <c r="J186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6" i="12"/>
  <c r="K116" i="12"/>
  <c r="I116" i="12"/>
  <c r="G116" i="12"/>
  <c r="F116" i="12"/>
  <c r="E116" i="12"/>
  <c r="D116" i="12"/>
  <c r="D4" i="12" s="1"/>
  <c r="C116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F6" i="12"/>
  <c r="F5" i="12"/>
  <c r="F4" i="12"/>
  <c r="F3" i="12"/>
  <c r="J10" i="12"/>
  <c r="H165" i="12"/>
  <c r="L165" i="12"/>
  <c r="M165" i="12"/>
  <c r="N165" i="12"/>
  <c r="N250" i="12"/>
  <c r="N249" i="12"/>
  <c r="N248" i="12"/>
  <c r="N247" i="12"/>
  <c r="N246" i="12"/>
  <c r="N244" i="12"/>
  <c r="N245" i="12"/>
  <c r="N243" i="12"/>
  <c r="N242" i="12"/>
  <c r="N241" i="12"/>
  <c r="N240" i="12"/>
  <c r="N239" i="12"/>
  <c r="N238" i="12"/>
  <c r="N237" i="12"/>
  <c r="N236" i="12"/>
  <c r="N235" i="12"/>
  <c r="N234" i="12"/>
  <c r="N233" i="12"/>
  <c r="N232" i="12"/>
  <c r="N231" i="12"/>
  <c r="N230" i="12"/>
  <c r="N229" i="12"/>
  <c r="N228" i="12"/>
  <c r="N227" i="12"/>
  <c r="N226" i="12"/>
  <c r="N225" i="12"/>
  <c r="N224" i="12"/>
  <c r="N223" i="12"/>
  <c r="N222" i="12"/>
  <c r="N221" i="12"/>
  <c r="N220" i="12"/>
  <c r="N219" i="12"/>
  <c r="N218" i="12"/>
  <c r="N217" i="12"/>
  <c r="N215" i="12"/>
  <c r="N216" i="12"/>
  <c r="N214" i="12"/>
  <c r="N213" i="12"/>
  <c r="N212" i="12"/>
  <c r="N211" i="12"/>
  <c r="N210" i="12"/>
  <c r="N209" i="12"/>
  <c r="N208" i="12"/>
  <c r="N207" i="12"/>
  <c r="N206" i="12"/>
  <c r="N205" i="12"/>
  <c r="N204" i="12"/>
  <c r="N203" i="12"/>
  <c r="N202" i="12"/>
  <c r="N201" i="12"/>
  <c r="N200" i="12"/>
  <c r="N199" i="12"/>
  <c r="N198" i="12"/>
  <c r="N197" i="12"/>
  <c r="N196" i="12"/>
  <c r="N195" i="12"/>
  <c r="N194" i="12"/>
  <c r="N193" i="12"/>
  <c r="N192" i="12"/>
  <c r="N191" i="12"/>
  <c r="N190" i="12"/>
  <c r="N189" i="12"/>
  <c r="N188" i="12"/>
  <c r="N187" i="12"/>
  <c r="N186" i="12"/>
  <c r="N164" i="12"/>
  <c r="N163" i="12"/>
  <c r="N162" i="12"/>
  <c r="N161" i="12"/>
  <c r="N160" i="12"/>
  <c r="N159" i="12"/>
  <c r="N158" i="12"/>
  <c r="N157" i="12"/>
  <c r="N156" i="12"/>
  <c r="N155" i="12"/>
  <c r="N154" i="12"/>
  <c r="N153" i="12"/>
  <c r="N152" i="12"/>
  <c r="N151" i="12"/>
  <c r="N150" i="12"/>
  <c r="N149" i="12"/>
  <c r="N148" i="12"/>
  <c r="N147" i="12"/>
  <c r="N146" i="12"/>
  <c r="N145" i="12"/>
  <c r="N144" i="12"/>
  <c r="N141" i="12"/>
  <c r="N143" i="12"/>
  <c r="N142" i="12"/>
  <c r="N140" i="12"/>
  <c r="N139" i="12"/>
  <c r="N138" i="12"/>
  <c r="N137" i="12"/>
  <c r="N136" i="12"/>
  <c r="N135" i="12"/>
  <c r="N134" i="12"/>
  <c r="N132" i="12"/>
  <c r="N133" i="12"/>
  <c r="N131" i="12"/>
  <c r="N130" i="12"/>
  <c r="N128" i="12"/>
  <c r="N129" i="12"/>
  <c r="N127" i="12"/>
  <c r="N126" i="12"/>
  <c r="N125" i="12"/>
  <c r="N124" i="12"/>
  <c r="N123" i="12"/>
  <c r="N122" i="12"/>
  <c r="N121" i="12"/>
  <c r="N120" i="12"/>
  <c r="N119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6" i="12"/>
  <c r="N87" i="12"/>
  <c r="N85" i="12"/>
  <c r="N84" i="12"/>
  <c r="N83" i="12"/>
  <c r="N82" i="12"/>
  <c r="N80" i="12"/>
  <c r="N81" i="12"/>
  <c r="N77" i="12"/>
  <c r="N78" i="12"/>
  <c r="N79" i="12"/>
  <c r="N76" i="12"/>
  <c r="N74" i="12"/>
  <c r="N75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58" i="12"/>
  <c r="N57" i="12"/>
  <c r="N56" i="12"/>
  <c r="N55" i="12"/>
  <c r="N54" i="12"/>
  <c r="N53" i="12"/>
  <c r="N52" i="12"/>
  <c r="N51" i="12"/>
  <c r="N50" i="12"/>
  <c r="N49" i="12"/>
  <c r="N47" i="12"/>
  <c r="N48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3" i="12"/>
  <c r="N34" i="12"/>
  <c r="N32" i="12"/>
  <c r="N31" i="12"/>
  <c r="N30" i="12"/>
  <c r="N28" i="12"/>
  <c r="N29" i="12"/>
  <c r="N27" i="12"/>
  <c r="N25" i="12"/>
  <c r="N26" i="12"/>
  <c r="N24" i="12"/>
  <c r="N23" i="12"/>
  <c r="N21" i="12"/>
  <c r="N22" i="12"/>
  <c r="N20" i="12"/>
  <c r="N19" i="12"/>
  <c r="N18" i="12"/>
  <c r="N16" i="12"/>
  <c r="N17" i="12"/>
  <c r="N15" i="12"/>
  <c r="N14" i="12"/>
  <c r="N13" i="12"/>
  <c r="N12" i="12"/>
  <c r="N11" i="12"/>
  <c r="N10" i="12"/>
  <c r="N114" i="12"/>
  <c r="M114" i="12"/>
  <c r="M65" i="12"/>
  <c r="L134" i="12"/>
  <c r="H134" i="12" s="1"/>
  <c r="L141" i="12"/>
  <c r="L158" i="12"/>
  <c r="L181" i="12"/>
  <c r="L180" i="12"/>
  <c r="L126" i="12"/>
  <c r="L179" i="12"/>
  <c r="L178" i="12"/>
  <c r="L154" i="12"/>
  <c r="L144" i="12"/>
  <c r="L161" i="12"/>
  <c r="L159" i="12"/>
  <c r="L149" i="12"/>
  <c r="L132" i="12"/>
  <c r="L153" i="12"/>
  <c r="L177" i="12"/>
  <c r="L151" i="12"/>
  <c r="L176" i="12"/>
  <c r="L138" i="12"/>
  <c r="L156" i="12"/>
  <c r="L129" i="12"/>
  <c r="L175" i="12"/>
  <c r="L152" i="12"/>
  <c r="L174" i="12"/>
  <c r="L182" i="12"/>
  <c r="L173" i="12"/>
  <c r="L162" i="12"/>
  <c r="L125" i="12"/>
  <c r="L140" i="12"/>
  <c r="L172" i="12"/>
  <c r="L142" i="12"/>
  <c r="L135" i="12"/>
  <c r="L171" i="12"/>
  <c r="L170" i="12"/>
  <c r="L127" i="12"/>
  <c r="L169" i="12"/>
  <c r="L123" i="12"/>
  <c r="L157" i="12"/>
  <c r="L139" i="12"/>
  <c r="L168" i="12"/>
  <c r="L133" i="12"/>
  <c r="L124" i="12"/>
  <c r="L150" i="12"/>
  <c r="L128" i="12"/>
  <c r="L136" i="12"/>
  <c r="L122" i="12"/>
  <c r="L137" i="12"/>
  <c r="L143" i="12"/>
  <c r="L160" i="12"/>
  <c r="L167" i="12"/>
  <c r="L119" i="12"/>
  <c r="L121" i="12"/>
  <c r="L131" i="12"/>
  <c r="L164" i="12"/>
  <c r="L147" i="12"/>
  <c r="L145" i="12"/>
  <c r="L163" i="12"/>
  <c r="L148" i="12"/>
  <c r="L130" i="12"/>
  <c r="L155" i="12"/>
  <c r="L120" i="12"/>
  <c r="L166" i="12"/>
  <c r="L146" i="12"/>
  <c r="L108" i="12"/>
  <c r="L78" i="12"/>
  <c r="L65" i="12"/>
  <c r="L99" i="12"/>
  <c r="L70" i="12"/>
  <c r="L72" i="12"/>
  <c r="L73" i="12"/>
  <c r="L98" i="12"/>
  <c r="L115" i="12"/>
  <c r="L87" i="12"/>
  <c r="L83" i="12"/>
  <c r="L103" i="12"/>
  <c r="L101" i="12"/>
  <c r="L114" i="12"/>
  <c r="L62" i="12"/>
  <c r="L67" i="12"/>
  <c r="L81" i="12"/>
  <c r="L111" i="12"/>
  <c r="L107" i="12"/>
  <c r="L68" i="12"/>
  <c r="L69" i="12"/>
  <c r="L104" i="12"/>
  <c r="L95" i="12"/>
  <c r="L92" i="12"/>
  <c r="L110" i="12"/>
  <c r="L86" i="12"/>
  <c r="L94" i="12"/>
  <c r="L74" i="12"/>
  <c r="L79" i="12"/>
  <c r="L112" i="12"/>
  <c r="L91" i="12"/>
  <c r="L113" i="12"/>
  <c r="L102" i="12"/>
  <c r="L75" i="12"/>
  <c r="L105" i="12"/>
  <c r="L100" i="12"/>
  <c r="L90" i="12"/>
  <c r="L97" i="12"/>
  <c r="L85" i="12"/>
  <c r="L66" i="12"/>
  <c r="L71" i="12"/>
  <c r="L109" i="12"/>
  <c r="L96" i="12"/>
  <c r="L88" i="12"/>
  <c r="L63" i="12"/>
  <c r="L82" i="12"/>
  <c r="L77" i="12"/>
  <c r="L84" i="12"/>
  <c r="L93" i="12"/>
  <c r="L76" i="12"/>
  <c r="L80" i="12"/>
  <c r="L64" i="12"/>
  <c r="L89" i="12"/>
  <c r="L106" i="12"/>
  <c r="L58" i="12"/>
  <c r="L57" i="12"/>
  <c r="L56" i="12"/>
  <c r="L55" i="12"/>
  <c r="L54" i="12"/>
  <c r="L53" i="12"/>
  <c r="L52" i="12"/>
  <c r="L51" i="12"/>
  <c r="L50" i="12"/>
  <c r="L49" i="12"/>
  <c r="L47" i="12"/>
  <c r="L48" i="12"/>
  <c r="L46" i="12"/>
  <c r="D251" i="12"/>
  <c r="D6" i="12" s="1"/>
  <c r="D183" i="12"/>
  <c r="D5" i="12" s="1"/>
  <c r="D59" i="12"/>
  <c r="D3" i="12" s="1"/>
  <c r="N181" i="12"/>
  <c r="N180" i="12"/>
  <c r="N179" i="12"/>
  <c r="N178" i="12"/>
  <c r="N177" i="12"/>
  <c r="N176" i="12"/>
  <c r="N175" i="12"/>
  <c r="N174" i="12"/>
  <c r="N173" i="12"/>
  <c r="N172" i="12"/>
  <c r="N171" i="12"/>
  <c r="N170" i="12"/>
  <c r="N169" i="12"/>
  <c r="N168" i="12"/>
  <c r="N167" i="12"/>
  <c r="N166" i="12"/>
  <c r="N115" i="12"/>
  <c r="N113" i="12"/>
  <c r="L201" i="12"/>
  <c r="L208" i="12"/>
  <c r="L225" i="12"/>
  <c r="L249" i="12"/>
  <c r="L223" i="12"/>
  <c r="L205" i="12"/>
  <c r="L186" i="12"/>
  <c r="L234" i="12"/>
  <c r="L245" i="12"/>
  <c r="L221" i="12"/>
  <c r="L244" i="12"/>
  <c r="L187" i="12"/>
  <c r="L220" i="12"/>
  <c r="L239" i="12"/>
  <c r="L189" i="12"/>
  <c r="L217" i="12"/>
  <c r="L204" i="12"/>
  <c r="L203" i="12"/>
  <c r="L250" i="12"/>
  <c r="L218" i="12"/>
  <c r="L199" i="12"/>
  <c r="L206" i="12"/>
  <c r="L194" i="12"/>
  <c r="L241" i="12"/>
  <c r="L246" i="12"/>
  <c r="L188" i="12"/>
  <c r="L227" i="12"/>
  <c r="L200" i="12"/>
  <c r="L195" i="12"/>
  <c r="L197" i="12"/>
  <c r="L210" i="12"/>
  <c r="L233" i="12"/>
  <c r="L215" i="12"/>
  <c r="L232" i="12"/>
  <c r="L192" i="12"/>
  <c r="L229" i="12"/>
  <c r="L202" i="12"/>
  <c r="L198" i="12"/>
  <c r="L219" i="12"/>
  <c r="L236" i="12"/>
  <c r="L222" i="12"/>
  <c r="L235" i="12"/>
  <c r="L231" i="12"/>
  <c r="L213" i="12"/>
  <c r="L214" i="12"/>
  <c r="L228" i="12"/>
  <c r="L190" i="12"/>
  <c r="L237" i="12"/>
  <c r="L216" i="12"/>
  <c r="L207" i="12"/>
  <c r="L242" i="12"/>
  <c r="L209" i="12"/>
  <c r="L226" i="12"/>
  <c r="L211" i="12"/>
  <c r="L247" i="12"/>
  <c r="L238" i="12"/>
  <c r="L224" i="12"/>
  <c r="L196" i="12"/>
  <c r="L248" i="12"/>
  <c r="L240" i="12"/>
  <c r="L191" i="12"/>
  <c r="L243" i="12"/>
  <c r="L193" i="12"/>
  <c r="L230" i="12"/>
  <c r="L212" i="12"/>
  <c r="L29" i="12"/>
  <c r="L28" i="12"/>
  <c r="L42" i="12"/>
  <c r="L38" i="12"/>
  <c r="L32" i="12"/>
  <c r="L22" i="12"/>
  <c r="L18" i="12"/>
  <c r="L39" i="12"/>
  <c r="L20" i="12"/>
  <c r="L30" i="12"/>
  <c r="L16" i="12"/>
  <c r="L34" i="12"/>
  <c r="L23" i="12"/>
  <c r="L14" i="12"/>
  <c r="L44" i="12"/>
  <c r="L13" i="12"/>
  <c r="L24" i="12"/>
  <c r="L41" i="12"/>
  <c r="L21" i="12"/>
  <c r="L36" i="12"/>
  <c r="L25" i="12"/>
  <c r="L27" i="12"/>
  <c r="L45" i="12"/>
  <c r="L12" i="12"/>
  <c r="L31" i="12"/>
  <c r="L19" i="12"/>
  <c r="L43" i="12"/>
  <c r="L33" i="12"/>
  <c r="L40" i="12"/>
  <c r="L15" i="12"/>
  <c r="L17" i="12"/>
  <c r="L10" i="12"/>
  <c r="L11" i="12"/>
  <c r="L26" i="12"/>
  <c r="L37" i="12"/>
  <c r="L35" i="12"/>
  <c r="M201" i="12"/>
  <c r="M208" i="12"/>
  <c r="M225" i="12"/>
  <c r="M249" i="12"/>
  <c r="M223" i="12"/>
  <c r="M205" i="12"/>
  <c r="M186" i="12"/>
  <c r="M234" i="12"/>
  <c r="M245" i="12"/>
  <c r="M221" i="12"/>
  <c r="M244" i="12"/>
  <c r="M187" i="12"/>
  <c r="M220" i="12"/>
  <c r="M239" i="12"/>
  <c r="M189" i="12"/>
  <c r="M217" i="12"/>
  <c r="M204" i="12"/>
  <c r="M203" i="12"/>
  <c r="M250" i="12"/>
  <c r="M218" i="12"/>
  <c r="M199" i="12"/>
  <c r="M206" i="12"/>
  <c r="M194" i="12"/>
  <c r="M241" i="12"/>
  <c r="M246" i="12"/>
  <c r="M188" i="12"/>
  <c r="M227" i="12"/>
  <c r="M200" i="12"/>
  <c r="M195" i="12"/>
  <c r="M197" i="12"/>
  <c r="M210" i="12"/>
  <c r="M233" i="12"/>
  <c r="M215" i="12"/>
  <c r="M232" i="12"/>
  <c r="M192" i="12"/>
  <c r="M229" i="12"/>
  <c r="M202" i="12"/>
  <c r="M198" i="12"/>
  <c r="M219" i="12"/>
  <c r="M236" i="12"/>
  <c r="M222" i="12"/>
  <c r="M235" i="12"/>
  <c r="M231" i="12"/>
  <c r="M213" i="12"/>
  <c r="M214" i="12"/>
  <c r="M228" i="12"/>
  <c r="M190" i="12"/>
  <c r="M237" i="12"/>
  <c r="M216" i="12"/>
  <c r="M207" i="12"/>
  <c r="M242" i="12"/>
  <c r="M209" i="12"/>
  <c r="M226" i="12"/>
  <c r="M211" i="12"/>
  <c r="M247" i="12"/>
  <c r="M238" i="12"/>
  <c r="M224" i="12"/>
  <c r="M196" i="12"/>
  <c r="M248" i="12"/>
  <c r="M240" i="12"/>
  <c r="M191" i="12"/>
  <c r="M243" i="12"/>
  <c r="M193" i="12"/>
  <c r="M230" i="12"/>
  <c r="M212" i="12"/>
  <c r="M134" i="12"/>
  <c r="M181" i="12"/>
  <c r="M180" i="12"/>
  <c r="M179" i="12"/>
  <c r="M178" i="12"/>
  <c r="M177" i="12"/>
  <c r="M176" i="12"/>
  <c r="M175" i="12"/>
  <c r="M174" i="12"/>
  <c r="M173" i="12"/>
  <c r="M172" i="12"/>
  <c r="M171" i="12"/>
  <c r="M170" i="12"/>
  <c r="M169" i="12"/>
  <c r="M168" i="12"/>
  <c r="M167" i="12"/>
  <c r="M166" i="12"/>
  <c r="M141" i="12"/>
  <c r="M158" i="12"/>
  <c r="M126" i="12"/>
  <c r="M154" i="12"/>
  <c r="M144" i="12"/>
  <c r="M161" i="12"/>
  <c r="M159" i="12"/>
  <c r="M149" i="12"/>
  <c r="M132" i="12"/>
  <c r="M153" i="12"/>
  <c r="M151" i="12"/>
  <c r="M138" i="12"/>
  <c r="M156" i="12"/>
  <c r="M129" i="12"/>
  <c r="M152" i="12"/>
  <c r="M162" i="12"/>
  <c r="M125" i="12"/>
  <c r="M140" i="12"/>
  <c r="M142" i="12"/>
  <c r="M135" i="12"/>
  <c r="M127" i="12"/>
  <c r="M123" i="12"/>
  <c r="M157" i="12"/>
  <c r="M139" i="12"/>
  <c r="M133" i="12"/>
  <c r="M124" i="12"/>
  <c r="M150" i="12"/>
  <c r="M128" i="12"/>
  <c r="M136" i="12"/>
  <c r="M122" i="12"/>
  <c r="M137" i="12"/>
  <c r="M143" i="12"/>
  <c r="M160" i="12"/>
  <c r="M119" i="12"/>
  <c r="M121" i="12"/>
  <c r="M131" i="12"/>
  <c r="M164" i="12"/>
  <c r="M147" i="12"/>
  <c r="M145" i="12"/>
  <c r="M163" i="12"/>
  <c r="M148" i="12"/>
  <c r="M130" i="12"/>
  <c r="M155" i="12"/>
  <c r="M120" i="12"/>
  <c r="M146" i="12"/>
  <c r="M108" i="12"/>
  <c r="M78" i="12"/>
  <c r="M99" i="12"/>
  <c r="M70" i="12"/>
  <c r="M72" i="12"/>
  <c r="M73" i="12"/>
  <c r="M98" i="12"/>
  <c r="M115" i="12"/>
  <c r="M87" i="12"/>
  <c r="M83" i="12"/>
  <c r="M103" i="12"/>
  <c r="M101" i="12"/>
  <c r="M62" i="12"/>
  <c r="M67" i="12"/>
  <c r="M81" i="12"/>
  <c r="M111" i="12"/>
  <c r="M107" i="12"/>
  <c r="M68" i="12"/>
  <c r="M69" i="12"/>
  <c r="M104" i="12"/>
  <c r="M95" i="12"/>
  <c r="M92" i="12"/>
  <c r="M110" i="12"/>
  <c r="M86" i="12"/>
  <c r="M94" i="12"/>
  <c r="M74" i="12"/>
  <c r="M79" i="12"/>
  <c r="M112" i="12"/>
  <c r="M91" i="12"/>
  <c r="M113" i="12"/>
  <c r="M102" i="12"/>
  <c r="M75" i="12"/>
  <c r="M105" i="12"/>
  <c r="M100" i="12"/>
  <c r="M90" i="12"/>
  <c r="M97" i="12"/>
  <c r="M85" i="12"/>
  <c r="M66" i="12"/>
  <c r="M71" i="12"/>
  <c r="M109" i="12"/>
  <c r="M96" i="12"/>
  <c r="M88" i="12"/>
  <c r="M63" i="12"/>
  <c r="M82" i="12"/>
  <c r="M77" i="12"/>
  <c r="M84" i="12"/>
  <c r="M93" i="12"/>
  <c r="M76" i="12"/>
  <c r="M80" i="12"/>
  <c r="M64" i="12"/>
  <c r="M89" i="12"/>
  <c r="M106" i="12"/>
  <c r="M58" i="12"/>
  <c r="M29" i="12"/>
  <c r="M28" i="12"/>
  <c r="M42" i="12"/>
  <c r="M38" i="12"/>
  <c r="M32" i="12"/>
  <c r="M22" i="12"/>
  <c r="M18" i="12"/>
  <c r="M39" i="12"/>
  <c r="M20" i="12"/>
  <c r="M30" i="12"/>
  <c r="M16" i="12"/>
  <c r="M34" i="12"/>
  <c r="M23" i="12"/>
  <c r="M56" i="12"/>
  <c r="M14" i="12"/>
  <c r="M44" i="12"/>
  <c r="M13" i="12"/>
  <c r="M48" i="12"/>
  <c r="M24" i="12"/>
  <c r="M47" i="12"/>
  <c r="M41" i="12"/>
  <c r="M21" i="12"/>
  <c r="M36" i="12"/>
  <c r="M25" i="12"/>
  <c r="M27" i="12"/>
  <c r="M49" i="12"/>
  <c r="M45" i="12"/>
  <c r="M57" i="12"/>
  <c r="M12" i="12"/>
  <c r="M31" i="12"/>
  <c r="M19" i="12"/>
  <c r="M43" i="12"/>
  <c r="M33" i="12"/>
  <c r="M55" i="12"/>
  <c r="M54" i="12"/>
  <c r="M40" i="12"/>
  <c r="M52" i="12"/>
  <c r="M15" i="12"/>
  <c r="M53" i="12"/>
  <c r="M17" i="12"/>
  <c r="M50" i="12"/>
  <c r="M10" i="12"/>
  <c r="M11" i="12"/>
  <c r="M26" i="12"/>
  <c r="M51" i="12"/>
  <c r="M37" i="12"/>
  <c r="M35" i="12"/>
  <c r="M46" i="12"/>
  <c r="M7" i="12"/>
  <c r="K59" i="12"/>
  <c r="K3" i="12" s="1"/>
  <c r="I59" i="12"/>
  <c r="I3" i="12" s="1"/>
  <c r="L3" i="12" s="1"/>
  <c r="K4" i="12"/>
  <c r="I4" i="12"/>
  <c r="K183" i="12"/>
  <c r="K5" i="12" s="1"/>
  <c r="I183" i="12"/>
  <c r="I5" i="12" s="1"/>
  <c r="L5" i="12" s="1"/>
  <c r="K251" i="12"/>
  <c r="K6" i="12" s="1"/>
  <c r="I251" i="12"/>
  <c r="I6" i="12" s="1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6" i="12"/>
  <c r="H5" i="12"/>
  <c r="H4" i="12"/>
  <c r="H3" i="12"/>
  <c r="H250" i="12"/>
  <c r="H249" i="12"/>
  <c r="H211" i="12"/>
  <c r="H240" i="12"/>
  <c r="H247" i="12"/>
  <c r="H244" i="12"/>
  <c r="H202" i="12"/>
  <c r="H241" i="12"/>
  <c r="H226" i="12"/>
  <c r="H216" i="12"/>
  <c r="H242" i="12"/>
  <c r="H221" i="12"/>
  <c r="H233" i="12"/>
  <c r="H238" i="12"/>
  <c r="H207" i="12"/>
  <c r="H200" i="12"/>
  <c r="H205" i="12"/>
  <c r="H187" i="12"/>
  <c r="H190" i="12"/>
  <c r="H231" i="12"/>
  <c r="H212" i="12"/>
  <c r="H243" i="12"/>
  <c r="H217" i="12"/>
  <c r="H214" i="12"/>
  <c r="H228" i="12"/>
  <c r="H213" i="12"/>
  <c r="H196" i="12"/>
  <c r="H206" i="12"/>
  <c r="H245" i="12"/>
  <c r="H224" i="12"/>
  <c r="H234" i="12"/>
  <c r="H225" i="12"/>
  <c r="H194" i="12"/>
  <c r="H222" i="12"/>
  <c r="H230" i="12"/>
  <c r="H236" i="12"/>
  <c r="H186" i="12"/>
  <c r="H193" i="12"/>
  <c r="H201" i="12"/>
  <c r="H208" i="12"/>
  <c r="H229" i="12"/>
  <c r="H235" i="12"/>
  <c r="H218" i="12"/>
  <c r="H197" i="12"/>
  <c r="H237" i="12"/>
  <c r="H191" i="12"/>
  <c r="H188" i="12"/>
  <c r="H223" i="12"/>
  <c r="H248" i="12"/>
  <c r="H143" i="12"/>
  <c r="H164" i="12"/>
  <c r="H160" i="12"/>
  <c r="H155" i="12"/>
  <c r="H153" i="12"/>
  <c r="H120" i="12"/>
  <c r="H123" i="12"/>
  <c r="H139" i="12"/>
  <c r="H122" i="12"/>
  <c r="H130" i="12"/>
  <c r="H152" i="12"/>
  <c r="H126" i="12"/>
  <c r="H119" i="12"/>
  <c r="H147" i="12"/>
  <c r="H163" i="12"/>
  <c r="H148" i="12"/>
  <c r="H133" i="12"/>
  <c r="H121" i="12"/>
  <c r="H157" i="12"/>
  <c r="H156" i="12"/>
  <c r="H132" i="12"/>
  <c r="H159" i="12"/>
  <c r="H141" i="12"/>
  <c r="H135" i="12"/>
  <c r="H114" i="12"/>
  <c r="H115" i="12"/>
  <c r="H112" i="12"/>
  <c r="H100" i="12"/>
  <c r="H65" i="12"/>
  <c r="H109" i="12"/>
  <c r="H111" i="12"/>
  <c r="H96" i="12"/>
  <c r="H105" i="12"/>
  <c r="H82" i="12"/>
  <c r="H102" i="12"/>
  <c r="H71" i="12"/>
  <c r="H101" i="12"/>
  <c r="H94" i="12"/>
  <c r="H66" i="12"/>
  <c r="H85" i="12"/>
  <c r="H80" i="12"/>
  <c r="H64" i="12"/>
  <c r="H92" i="12"/>
  <c r="H91" i="12"/>
  <c r="H76" i="12"/>
  <c r="H77" i="12"/>
  <c r="H104" i="12"/>
  <c r="H86" i="12"/>
  <c r="H74" i="12"/>
  <c r="H95" i="12"/>
  <c r="H62" i="12"/>
  <c r="H72" i="12"/>
  <c r="H67" i="12"/>
  <c r="H103" i="12"/>
  <c r="H97" i="12"/>
  <c r="H88" i="12"/>
  <c r="H79" i="12"/>
  <c r="H58" i="12"/>
  <c r="H29" i="12"/>
  <c r="H36" i="12"/>
  <c r="H52" i="12"/>
  <c r="H50" i="12"/>
  <c r="H38" i="12"/>
  <c r="H22" i="12"/>
  <c r="H45" i="12"/>
  <c r="H20" i="12"/>
  <c r="H32" i="12"/>
  <c r="H37" i="12"/>
  <c r="H41" i="12"/>
  <c r="H43" i="12"/>
  <c r="H33" i="12"/>
  <c r="H48" i="12"/>
  <c r="H46" i="12"/>
  <c r="H15" i="12"/>
  <c r="H49" i="12"/>
  <c r="H25" i="12"/>
  <c r="H23" i="12"/>
  <c r="H39" i="12"/>
  <c r="H16" i="12"/>
  <c r="H13" i="12"/>
  <c r="H10" i="12"/>
  <c r="H54" i="12"/>
  <c r="H11" i="12"/>
  <c r="H14" i="12"/>
  <c r="H28" i="12"/>
  <c r="H40" i="12"/>
  <c r="H31" i="12"/>
  <c r="H30" i="12"/>
  <c r="C7" i="12"/>
  <c r="G7" i="12"/>
  <c r="L7" i="12" s="1"/>
  <c r="E7" i="12"/>
  <c r="E251" i="12"/>
  <c r="C251" i="12"/>
  <c r="E183" i="12"/>
  <c r="C183" i="12"/>
  <c r="F7" i="12" l="1"/>
  <c r="N6" i="12"/>
  <c r="N3" i="12"/>
  <c r="N5" i="12"/>
  <c r="N4" i="12"/>
  <c r="N251" i="12"/>
  <c r="N183" i="12"/>
  <c r="N116" i="12"/>
  <c r="N59" i="12"/>
  <c r="D7" i="12"/>
  <c r="N7" i="12" s="1"/>
  <c r="M5" i="12"/>
  <c r="M3" i="12"/>
  <c r="M6" i="12"/>
  <c r="L6" i="12"/>
  <c r="M4" i="12"/>
  <c r="M183" i="12"/>
  <c r="M59" i="12"/>
  <c r="M116" i="12"/>
  <c r="L4" i="12"/>
  <c r="M251" i="12"/>
  <c r="H7" i="12"/>
  <c r="H51" i="12"/>
  <c r="H18" i="12"/>
  <c r="H17" i="12"/>
  <c r="H47" i="12"/>
  <c r="H56" i="12"/>
  <c r="H44" i="12"/>
  <c r="H34" i="12"/>
  <c r="H69" i="12"/>
  <c r="H90" i="12"/>
  <c r="H87" i="12"/>
  <c r="H108" i="12"/>
  <c r="H63" i="12"/>
  <c r="H98" i="12"/>
  <c r="H68" i="12"/>
  <c r="H81" i="12"/>
  <c r="H113" i="12"/>
  <c r="H144" i="12"/>
  <c r="H127" i="12"/>
  <c r="H142" i="12"/>
  <c r="H137" i="12"/>
  <c r="H146" i="12"/>
  <c r="H150" i="12"/>
  <c r="H151" i="12"/>
  <c r="H129" i="12"/>
  <c r="H136" i="12"/>
  <c r="H128" i="12"/>
  <c r="H70" i="12"/>
  <c r="H53" i="12"/>
  <c r="H12" i="12"/>
  <c r="H24" i="12"/>
  <c r="H21" i="12"/>
  <c r="H55" i="12"/>
  <c r="H27" i="12"/>
  <c r="H26" i="12"/>
  <c r="H35" i="12"/>
  <c r="H57" i="12"/>
  <c r="H42" i="12"/>
  <c r="H19" i="12"/>
  <c r="H78" i="12"/>
  <c r="H83" i="12"/>
  <c r="H89" i="12"/>
  <c r="H110" i="12"/>
  <c r="H73" i="12"/>
  <c r="H75" i="12"/>
  <c r="H93" i="12"/>
  <c r="H99" i="12"/>
  <c r="H84" i="12"/>
  <c r="H107" i="12"/>
  <c r="H106" i="12"/>
  <c r="H131" i="12"/>
  <c r="H154" i="12"/>
  <c r="H145" i="12"/>
  <c r="H140" i="12"/>
  <c r="H138" i="12"/>
  <c r="H124" i="12"/>
  <c r="H149" i="12"/>
  <c r="H158" i="12"/>
  <c r="H125" i="12"/>
  <c r="H161" i="12"/>
  <c r="H162" i="12"/>
  <c r="H189" i="12"/>
  <c r="H199" i="12"/>
  <c r="H220" i="12"/>
  <c r="H232" i="12"/>
  <c r="H227" i="12"/>
  <c r="H219" i="12"/>
  <c r="H209" i="12"/>
  <c r="H198" i="12"/>
  <c r="H215" i="12"/>
  <c r="H192" i="12"/>
  <c r="H210" i="12"/>
  <c r="H195" i="12"/>
  <c r="H239" i="12"/>
  <c r="H203" i="12"/>
  <c r="H204" i="12"/>
  <c r="H246" i="12"/>
  <c r="G183" i="12"/>
  <c r="L183" i="12" s="1"/>
  <c r="G251" i="12"/>
  <c r="L251" i="12" s="1"/>
  <c r="G59" i="12"/>
  <c r="E59" i="12"/>
  <c r="C59" i="12"/>
  <c r="L59" i="12" l="1"/>
  <c r="H116" i="12"/>
  <c r="L116" i="12"/>
  <c r="H183" i="12"/>
  <c r="H59" i="12"/>
  <c r="H251" i="12"/>
  <c r="F243" i="9" l="1"/>
  <c r="F199" i="9"/>
  <c r="F249" i="9"/>
  <c r="F210" i="9"/>
  <c r="F254" i="9"/>
  <c r="F196" i="9"/>
  <c r="F198" i="9"/>
  <c r="F233" i="9"/>
  <c r="F218" i="9"/>
  <c r="F231" i="9"/>
  <c r="F247" i="9"/>
  <c r="F253" i="9"/>
  <c r="F234" i="9"/>
  <c r="F203" i="9"/>
  <c r="F207" i="9"/>
  <c r="F238" i="9"/>
  <c r="F228" i="9"/>
  <c r="F250" i="9"/>
  <c r="F245" i="9"/>
  <c r="F224" i="9"/>
  <c r="F244" i="9"/>
  <c r="F225" i="9"/>
  <c r="F215" i="9"/>
  <c r="F194" i="9"/>
  <c r="F202" i="9"/>
  <c r="F226" i="9"/>
  <c r="F204" i="9"/>
  <c r="F256" i="9"/>
  <c r="F222" i="9"/>
  <c r="F201" i="9"/>
  <c r="F212" i="9"/>
  <c r="F197" i="9"/>
  <c r="F205" i="9"/>
  <c r="F255" i="9"/>
  <c r="F217" i="9"/>
  <c r="F257" i="9"/>
  <c r="F242" i="9"/>
  <c r="F213" i="9"/>
  <c r="F221" i="9"/>
  <c r="F219" i="9"/>
  <c r="F248" i="9"/>
  <c r="F216" i="9"/>
  <c r="F237" i="9"/>
  <c r="F214" i="9"/>
  <c r="F206" i="9"/>
  <c r="F209" i="9"/>
  <c r="F193" i="9"/>
  <c r="F252" i="9"/>
  <c r="F208" i="9"/>
  <c r="F227" i="9"/>
  <c r="F240" i="9"/>
  <c r="F232" i="9"/>
  <c r="F236" i="9"/>
  <c r="F241" i="9"/>
  <c r="F211" i="9"/>
  <c r="F230" i="9"/>
  <c r="F200" i="9"/>
  <c r="F229" i="9"/>
  <c r="F195" i="9"/>
  <c r="F220" i="9"/>
  <c r="F223" i="9"/>
  <c r="F235" i="9"/>
  <c r="F251" i="9"/>
  <c r="F246" i="9"/>
  <c r="F188" i="9"/>
  <c r="F186" i="9"/>
  <c r="F179" i="9"/>
  <c r="F172" i="9"/>
  <c r="F161" i="9"/>
  <c r="F155" i="9"/>
  <c r="F153" i="9"/>
  <c r="F151" i="9"/>
  <c r="F131" i="9"/>
  <c r="F129" i="9"/>
  <c r="F124" i="9"/>
  <c r="F176" i="9"/>
  <c r="F157" i="9"/>
  <c r="F187" i="9"/>
  <c r="F178" i="9"/>
  <c r="F168" i="9"/>
  <c r="F135" i="9"/>
  <c r="F132" i="9"/>
  <c r="F171" i="9"/>
  <c r="F162" i="9"/>
  <c r="F139" i="9"/>
  <c r="F130" i="9"/>
  <c r="F177" i="9"/>
  <c r="F174" i="9"/>
  <c r="F154" i="9"/>
  <c r="F185" i="9"/>
  <c r="F173" i="9"/>
  <c r="F140" i="9"/>
  <c r="F146" i="9"/>
  <c r="F126" i="9"/>
  <c r="F175" i="9"/>
  <c r="F128" i="9"/>
  <c r="F165" i="9"/>
  <c r="F158" i="9"/>
  <c r="F123" i="9"/>
  <c r="F160" i="9"/>
  <c r="F142" i="9"/>
  <c r="F169" i="9"/>
  <c r="F141" i="9"/>
  <c r="F148" i="9"/>
  <c r="F150" i="9"/>
  <c r="F152" i="9"/>
  <c r="F182" i="9"/>
  <c r="F127" i="9"/>
  <c r="F167" i="9"/>
  <c r="F144" i="9"/>
  <c r="F147" i="9"/>
  <c r="F145" i="9"/>
  <c r="F136" i="9"/>
  <c r="F137" i="9"/>
  <c r="F143" i="9"/>
  <c r="F125" i="9"/>
  <c r="F111" i="9"/>
  <c r="F110" i="9"/>
  <c r="F107" i="9"/>
  <c r="F90" i="9"/>
  <c r="F89" i="9"/>
  <c r="F87" i="9"/>
  <c r="F83" i="9"/>
  <c r="F65" i="9"/>
  <c r="F81" i="9"/>
  <c r="F94" i="9"/>
  <c r="F70" i="9"/>
  <c r="F101" i="9"/>
  <c r="F108" i="9"/>
  <c r="F77" i="9"/>
  <c r="F75" i="9"/>
  <c r="F118" i="9"/>
  <c r="F66" i="9"/>
  <c r="F117" i="9"/>
  <c r="F97" i="9"/>
  <c r="F114" i="9"/>
  <c r="F82" i="9"/>
  <c r="F106" i="9"/>
  <c r="F96" i="9"/>
  <c r="F98" i="9"/>
  <c r="F115" i="9"/>
  <c r="F72" i="9"/>
  <c r="F100" i="9"/>
  <c r="F93" i="9"/>
  <c r="F86" i="9"/>
  <c r="F113" i="9"/>
  <c r="F84" i="9"/>
  <c r="F88" i="9"/>
  <c r="F92" i="9"/>
  <c r="F109" i="9"/>
  <c r="F103" i="9"/>
  <c r="F95" i="9"/>
  <c r="F91" i="9"/>
  <c r="F76" i="9"/>
  <c r="F80" i="9"/>
  <c r="F69" i="9"/>
  <c r="F68" i="9"/>
  <c r="F71" i="9"/>
  <c r="F112" i="9"/>
  <c r="F73" i="9"/>
  <c r="F85" i="9"/>
  <c r="F79" i="9"/>
  <c r="F78" i="9"/>
  <c r="F74" i="9"/>
  <c r="F102" i="9"/>
  <c r="F67" i="9"/>
  <c r="F99" i="9"/>
  <c r="F116" i="9"/>
  <c r="F104" i="9"/>
  <c r="F59" i="9"/>
  <c r="F24" i="9"/>
  <c r="F41" i="9"/>
  <c r="F45" i="9"/>
  <c r="F31" i="9"/>
  <c r="F25" i="9"/>
  <c r="F20" i="9"/>
  <c r="F13" i="9"/>
  <c r="F23" i="9"/>
  <c r="F28" i="9"/>
  <c r="F22" i="9"/>
  <c r="F33" i="9"/>
  <c r="F17" i="9"/>
  <c r="F35" i="9"/>
  <c r="F51" i="9"/>
  <c r="F49" i="9"/>
  <c r="F10" i="9"/>
  <c r="F27" i="9"/>
  <c r="F52" i="9"/>
  <c r="F57" i="9"/>
  <c r="F32" i="9"/>
  <c r="F29" i="9"/>
  <c r="F39" i="9"/>
  <c r="F37" i="9"/>
  <c r="F43" i="9"/>
  <c r="F47" i="9"/>
  <c r="F12" i="9"/>
  <c r="F40" i="9"/>
  <c r="F46" i="9"/>
  <c r="F38" i="9"/>
  <c r="F48" i="9"/>
  <c r="F55" i="9"/>
  <c r="F56" i="9"/>
  <c r="F19" i="9"/>
  <c r="F26" i="9"/>
  <c r="F30" i="9"/>
  <c r="F36" i="9"/>
  <c r="F54" i="9"/>
  <c r="F11" i="9"/>
  <c r="F42" i="9"/>
  <c r="F16" i="9"/>
  <c r="F58" i="9"/>
  <c r="F21" i="9"/>
  <c r="F44" i="9"/>
  <c r="F15" i="9"/>
  <c r="F34" i="9"/>
  <c r="F53" i="9"/>
  <c r="F14" i="9"/>
  <c r="F50" i="9"/>
  <c r="N243" i="9"/>
  <c r="O243" i="9" s="1"/>
  <c r="N239" i="9"/>
  <c r="O239" i="9" s="1"/>
  <c r="N210" i="9"/>
  <c r="O210" i="9" s="1"/>
  <c r="N199" i="9"/>
  <c r="O199" i="9" s="1"/>
  <c r="N249" i="9"/>
  <c r="O249" i="9" s="1"/>
  <c r="N254" i="9"/>
  <c r="O254" i="9" s="1"/>
  <c r="N233" i="9"/>
  <c r="O233" i="9" s="1"/>
  <c r="N198" i="9"/>
  <c r="O198" i="9" s="1"/>
  <c r="N238" i="9"/>
  <c r="O238" i="9" s="1"/>
  <c r="N196" i="9"/>
  <c r="O196" i="9" s="1"/>
  <c r="N207" i="9"/>
  <c r="O207" i="9" s="1"/>
  <c r="N253" i="9"/>
  <c r="O253" i="9" s="1"/>
  <c r="N231" i="9"/>
  <c r="O231" i="9" s="1"/>
  <c r="N218" i="9"/>
  <c r="O218" i="9" s="1"/>
  <c r="N247" i="9"/>
  <c r="O247" i="9" s="1"/>
  <c r="N234" i="9"/>
  <c r="O234" i="9" s="1"/>
  <c r="N203" i="9"/>
  <c r="O203" i="9" s="1"/>
  <c r="N245" i="9"/>
  <c r="O245" i="9" s="1"/>
  <c r="N226" i="9"/>
  <c r="O226" i="9" s="1"/>
  <c r="N228" i="9"/>
  <c r="O228" i="9" s="1"/>
  <c r="N250" i="9"/>
  <c r="O250" i="9" s="1"/>
  <c r="N204" i="9"/>
  <c r="O204" i="9" s="1"/>
  <c r="N224" i="9"/>
  <c r="O224" i="9" s="1"/>
  <c r="N244" i="9"/>
  <c r="O244" i="9" s="1"/>
  <c r="N225" i="9"/>
  <c r="O225" i="9" s="1"/>
  <c r="N194" i="9"/>
  <c r="O194" i="9" s="1"/>
  <c r="N215" i="9"/>
  <c r="O215" i="9" s="1"/>
  <c r="N202" i="9"/>
  <c r="O202" i="9" s="1"/>
  <c r="N197" i="9"/>
  <c r="O197" i="9" s="1"/>
  <c r="N212" i="9"/>
  <c r="O212" i="9" s="1"/>
  <c r="N222" i="9"/>
  <c r="O222" i="9" s="1"/>
  <c r="N201" i="9"/>
  <c r="O201" i="9" s="1"/>
  <c r="N205" i="9"/>
  <c r="O205" i="9" s="1"/>
  <c r="N257" i="9"/>
  <c r="O257" i="9" s="1"/>
  <c r="N256" i="9"/>
  <c r="O256" i="9" s="1"/>
  <c r="N242" i="9"/>
  <c r="O242" i="9" s="1"/>
  <c r="N221" i="9"/>
  <c r="O221" i="9" s="1"/>
  <c r="N255" i="9"/>
  <c r="O255" i="9" s="1"/>
  <c r="N217" i="9"/>
  <c r="O217" i="9" s="1"/>
  <c r="N219" i="9"/>
  <c r="O219" i="9" s="1"/>
  <c r="N213" i="9"/>
  <c r="O213" i="9" s="1"/>
  <c r="N248" i="9"/>
  <c r="O248" i="9" s="1"/>
  <c r="N227" i="9"/>
  <c r="O227" i="9" s="1"/>
  <c r="N216" i="9"/>
  <c r="O216" i="9" s="1"/>
  <c r="N237" i="9"/>
  <c r="O237" i="9" s="1"/>
  <c r="N193" i="9"/>
  <c r="O193" i="9" s="1"/>
  <c r="N214" i="9"/>
  <c r="O214" i="9" s="1"/>
  <c r="N252" i="9"/>
  <c r="O252" i="9" s="1"/>
  <c r="N232" i="9"/>
  <c r="O232" i="9" s="1"/>
  <c r="N206" i="9"/>
  <c r="O206" i="9" s="1"/>
  <c r="N209" i="9"/>
  <c r="O209" i="9" s="1"/>
  <c r="N208" i="9"/>
  <c r="O208" i="9" s="1"/>
  <c r="N240" i="9"/>
  <c r="O240" i="9" s="1"/>
  <c r="N236" i="9"/>
  <c r="O236" i="9" s="1"/>
  <c r="N211" i="9"/>
  <c r="O211" i="9" s="1"/>
  <c r="N230" i="9"/>
  <c r="O230" i="9" s="1"/>
  <c r="N223" i="9"/>
  <c r="O223" i="9" s="1"/>
  <c r="N241" i="9"/>
  <c r="O241" i="9" s="1"/>
  <c r="N229" i="9"/>
  <c r="O229" i="9" s="1"/>
  <c r="N200" i="9"/>
  <c r="O200" i="9" s="1"/>
  <c r="N220" i="9"/>
  <c r="O220" i="9" s="1"/>
  <c r="N195" i="9"/>
  <c r="O195" i="9" s="1"/>
  <c r="N251" i="9"/>
  <c r="O251" i="9" s="1"/>
  <c r="N235" i="9"/>
  <c r="O235" i="9" s="1"/>
  <c r="N246" i="9"/>
  <c r="O246" i="9" s="1"/>
  <c r="N188" i="9"/>
  <c r="O188" i="9" s="1"/>
  <c r="N186" i="9"/>
  <c r="O186" i="9" s="1"/>
  <c r="N184" i="9"/>
  <c r="O184" i="9" s="1"/>
  <c r="N183" i="9"/>
  <c r="O183" i="9" s="1"/>
  <c r="N181" i="9"/>
  <c r="O181" i="9" s="1"/>
  <c r="N180" i="9"/>
  <c r="O180" i="9" s="1"/>
  <c r="N172" i="9"/>
  <c r="O172" i="9" s="1"/>
  <c r="N170" i="9"/>
  <c r="O170" i="9" s="1"/>
  <c r="N166" i="9"/>
  <c r="O166" i="9" s="1"/>
  <c r="N164" i="9"/>
  <c r="O164" i="9" s="1"/>
  <c r="N163" i="9"/>
  <c r="O163" i="9" s="1"/>
  <c r="N161" i="9"/>
  <c r="O161" i="9" s="1"/>
  <c r="N159" i="9"/>
  <c r="O159" i="9" s="1"/>
  <c r="N157" i="9"/>
  <c r="O157" i="9" s="1"/>
  <c r="N156" i="9"/>
  <c r="O156" i="9" s="1"/>
  <c r="N155" i="9"/>
  <c r="O155" i="9" s="1"/>
  <c r="N153" i="9"/>
  <c r="O153" i="9" s="1"/>
  <c r="N151" i="9"/>
  <c r="O151" i="9" s="1"/>
  <c r="N149" i="9"/>
  <c r="O149" i="9" s="1"/>
  <c r="N138" i="9"/>
  <c r="O138" i="9" s="1"/>
  <c r="N179" i="9"/>
  <c r="O179" i="9" s="1"/>
  <c r="N134" i="9"/>
  <c r="O134" i="9" s="1"/>
  <c r="N133" i="9"/>
  <c r="O133" i="9" s="1"/>
  <c r="N131" i="9"/>
  <c r="O131" i="9" s="1"/>
  <c r="N129" i="9"/>
  <c r="O129" i="9" s="1"/>
  <c r="N124" i="9"/>
  <c r="O124" i="9" s="1"/>
  <c r="N176" i="9"/>
  <c r="O176" i="9" s="1"/>
  <c r="N187" i="9"/>
  <c r="O187" i="9" s="1"/>
  <c r="N168" i="9"/>
  <c r="O168" i="9" s="1"/>
  <c r="N178" i="9"/>
  <c r="O178" i="9" s="1"/>
  <c r="N139" i="9"/>
  <c r="O139" i="9" s="1"/>
  <c r="N135" i="9"/>
  <c r="O135" i="9" s="1"/>
  <c r="N132" i="9"/>
  <c r="O132" i="9" s="1"/>
  <c r="N174" i="9"/>
  <c r="O174" i="9" s="1"/>
  <c r="N171" i="9"/>
  <c r="O171" i="9" s="1"/>
  <c r="N162" i="9"/>
  <c r="O162" i="9" s="1"/>
  <c r="N130" i="9"/>
  <c r="O130" i="9" s="1"/>
  <c r="N177" i="9"/>
  <c r="O177" i="9" s="1"/>
  <c r="N173" i="9"/>
  <c r="O173" i="9" s="1"/>
  <c r="N154" i="9"/>
  <c r="O154" i="9" s="1"/>
  <c r="N140" i="9"/>
  <c r="O140" i="9" s="1"/>
  <c r="N146" i="9"/>
  <c r="O146" i="9" s="1"/>
  <c r="N185" i="9"/>
  <c r="O185" i="9" s="1"/>
  <c r="N175" i="9"/>
  <c r="O175" i="9" s="1"/>
  <c r="N158" i="9"/>
  <c r="O158" i="9" s="1"/>
  <c r="N165" i="9"/>
  <c r="O165" i="9" s="1"/>
  <c r="N126" i="9"/>
  <c r="O126" i="9" s="1"/>
  <c r="N128" i="9"/>
  <c r="O128" i="9" s="1"/>
  <c r="N123" i="9"/>
  <c r="O123" i="9" s="1"/>
  <c r="N160" i="9"/>
  <c r="O160" i="9" s="1"/>
  <c r="N142" i="9"/>
  <c r="O142" i="9" s="1"/>
  <c r="N169" i="9"/>
  <c r="O169" i="9" s="1"/>
  <c r="N141" i="9"/>
  <c r="O141" i="9" s="1"/>
  <c r="N148" i="9"/>
  <c r="O148" i="9" s="1"/>
  <c r="N127" i="9"/>
  <c r="O127" i="9" s="1"/>
  <c r="N167" i="9"/>
  <c r="O167" i="9" s="1"/>
  <c r="N152" i="9"/>
  <c r="O152" i="9" s="1"/>
  <c r="N182" i="9"/>
  <c r="O182" i="9" s="1"/>
  <c r="N150" i="9"/>
  <c r="O150" i="9" s="1"/>
  <c r="N147" i="9"/>
  <c r="O147" i="9" s="1"/>
  <c r="N136" i="9"/>
  <c r="O136" i="9" s="1"/>
  <c r="N137" i="9"/>
  <c r="O137" i="9" s="1"/>
  <c r="N144" i="9"/>
  <c r="O144" i="9" s="1"/>
  <c r="N145" i="9"/>
  <c r="O145" i="9" s="1"/>
  <c r="N143" i="9"/>
  <c r="O143" i="9" s="1"/>
  <c r="N125" i="9"/>
  <c r="O125" i="9" s="1"/>
  <c r="N111" i="9"/>
  <c r="O111" i="9" s="1"/>
  <c r="N110" i="9"/>
  <c r="O110" i="9" s="1"/>
  <c r="N107" i="9"/>
  <c r="O107" i="9" s="1"/>
  <c r="N106" i="9"/>
  <c r="O106" i="9" s="1"/>
  <c r="N105" i="9"/>
  <c r="O105" i="9" s="1"/>
  <c r="N90" i="9"/>
  <c r="O90" i="9" s="1"/>
  <c r="N89" i="9"/>
  <c r="O89" i="9" s="1"/>
  <c r="N87" i="9"/>
  <c r="O87" i="9" s="1"/>
  <c r="N83" i="9"/>
  <c r="O83" i="9" s="1"/>
  <c r="N65" i="9"/>
  <c r="O65" i="9" s="1"/>
  <c r="N64" i="9"/>
  <c r="O64" i="9" s="1"/>
  <c r="N108" i="9"/>
  <c r="O108" i="9" s="1"/>
  <c r="N81" i="9"/>
  <c r="O81" i="9" s="1"/>
  <c r="N82" i="9"/>
  <c r="O82" i="9" s="1"/>
  <c r="N117" i="9"/>
  <c r="O117" i="9" s="1"/>
  <c r="N94" i="9"/>
  <c r="O94" i="9" s="1"/>
  <c r="N101" i="9"/>
  <c r="O101" i="9" s="1"/>
  <c r="N70" i="9"/>
  <c r="O70" i="9" s="1"/>
  <c r="N118" i="9"/>
  <c r="O118" i="9" s="1"/>
  <c r="N77" i="9"/>
  <c r="O77" i="9" s="1"/>
  <c r="N75" i="9"/>
  <c r="O75" i="9" s="1"/>
  <c r="N66" i="9"/>
  <c r="O66" i="9" s="1"/>
  <c r="N96" i="9"/>
  <c r="O96" i="9" s="1"/>
  <c r="N114" i="9"/>
  <c r="O114" i="9" s="1"/>
  <c r="N97" i="9"/>
  <c r="O97" i="9" s="1"/>
  <c r="N98" i="9"/>
  <c r="O98" i="9" s="1"/>
  <c r="N72" i="9"/>
  <c r="O72" i="9" s="1"/>
  <c r="N115" i="9"/>
  <c r="O115" i="9" s="1"/>
  <c r="N86" i="9"/>
  <c r="O86" i="9" s="1"/>
  <c r="N93" i="9"/>
  <c r="O93" i="9" s="1"/>
  <c r="N113" i="9"/>
  <c r="O113" i="9" s="1"/>
  <c r="N100" i="9"/>
  <c r="O100" i="9" s="1"/>
  <c r="N84" i="9"/>
  <c r="O84" i="9" s="1"/>
  <c r="N92" i="9"/>
  <c r="O92" i="9" s="1"/>
  <c r="N103" i="9"/>
  <c r="O103" i="9" s="1"/>
  <c r="N88" i="9"/>
  <c r="O88" i="9" s="1"/>
  <c r="N109" i="9"/>
  <c r="O109" i="9" s="1"/>
  <c r="N71" i="9"/>
  <c r="O71" i="9" s="1"/>
  <c r="N95" i="9"/>
  <c r="O95" i="9" s="1"/>
  <c r="N76" i="9"/>
  <c r="O76" i="9" s="1"/>
  <c r="N80" i="9"/>
  <c r="O80" i="9" s="1"/>
  <c r="N91" i="9"/>
  <c r="O91" i="9" s="1"/>
  <c r="N69" i="9"/>
  <c r="O69" i="9" s="1"/>
  <c r="N68" i="9"/>
  <c r="O68" i="9" s="1"/>
  <c r="N112" i="9"/>
  <c r="O112" i="9" s="1"/>
  <c r="N102" i="9"/>
  <c r="O102" i="9" s="1"/>
  <c r="N79" i="9"/>
  <c r="O79" i="9" s="1"/>
  <c r="N85" i="9"/>
  <c r="O85" i="9" s="1"/>
  <c r="N73" i="9"/>
  <c r="O73" i="9" s="1"/>
  <c r="N78" i="9"/>
  <c r="O78" i="9" s="1"/>
  <c r="N99" i="9"/>
  <c r="O99" i="9" s="1"/>
  <c r="N116" i="9"/>
  <c r="O116" i="9" s="1"/>
  <c r="N74" i="9"/>
  <c r="O74" i="9" s="1"/>
  <c r="N67" i="9"/>
  <c r="O67" i="9" s="1"/>
  <c r="N104" i="9"/>
  <c r="O104" i="9" s="1"/>
  <c r="N59" i="9"/>
  <c r="O59" i="9" s="1"/>
  <c r="N24" i="9"/>
  <c r="O24" i="9" s="1"/>
  <c r="N18" i="9"/>
  <c r="O18" i="9" s="1"/>
  <c r="N20" i="9"/>
  <c r="O20" i="9" s="1"/>
  <c r="N45" i="9"/>
  <c r="O45" i="9" s="1"/>
  <c r="N23" i="9"/>
  <c r="O23" i="9" s="1"/>
  <c r="N25" i="9"/>
  <c r="O25" i="9" s="1"/>
  <c r="N31" i="9"/>
  <c r="O31" i="9" s="1"/>
  <c r="N41" i="9"/>
  <c r="O41" i="9" s="1"/>
  <c r="N35" i="9"/>
  <c r="O35" i="9" s="1"/>
  <c r="N13" i="9"/>
  <c r="O13" i="9" s="1"/>
  <c r="N28" i="9"/>
  <c r="O28" i="9" s="1"/>
  <c r="N52" i="9"/>
  <c r="O52" i="9" s="1"/>
  <c r="N51" i="9"/>
  <c r="O51" i="9" s="1"/>
  <c r="N22" i="9"/>
  <c r="O22" i="9" s="1"/>
  <c r="N37" i="9"/>
  <c r="O37" i="9" s="1"/>
  <c r="N29" i="9"/>
  <c r="O29" i="9" s="1"/>
  <c r="N27" i="9"/>
  <c r="O27" i="9" s="1"/>
  <c r="N36" i="9"/>
  <c r="O36" i="9" s="1"/>
  <c r="N10" i="9"/>
  <c r="O10" i="9" s="1"/>
  <c r="N49" i="9"/>
  <c r="O49" i="9" s="1"/>
  <c r="N57" i="9"/>
  <c r="O57" i="9" s="1"/>
  <c r="N39" i="9"/>
  <c r="O39" i="9" s="1"/>
  <c r="N12" i="9"/>
  <c r="O12" i="9" s="1"/>
  <c r="N17" i="9"/>
  <c r="O17" i="9" s="1"/>
  <c r="N33" i="9"/>
  <c r="O33" i="9" s="1"/>
  <c r="N19" i="9"/>
  <c r="O19" i="9" s="1"/>
  <c r="N46" i="9"/>
  <c r="O46" i="9" s="1"/>
  <c r="N47" i="9"/>
  <c r="O47" i="9" s="1"/>
  <c r="N30" i="9"/>
  <c r="O30" i="9" s="1"/>
  <c r="N16" i="9"/>
  <c r="O16" i="9" s="1"/>
  <c r="N32" i="9"/>
  <c r="O32" i="9" s="1"/>
  <c r="N38" i="9"/>
  <c r="O38" i="9" s="1"/>
  <c r="N56" i="9"/>
  <c r="O56" i="9" s="1"/>
  <c r="N53" i="9"/>
  <c r="O53" i="9" s="1"/>
  <c r="N43" i="9"/>
  <c r="O43" i="9" s="1"/>
  <c r="N48" i="9"/>
  <c r="O48" i="9" s="1"/>
  <c r="N40" i="9"/>
  <c r="O40" i="9" s="1"/>
  <c r="N55" i="9"/>
  <c r="O55" i="9" s="1"/>
  <c r="N21" i="9"/>
  <c r="O21" i="9" s="1"/>
  <c r="N15" i="9"/>
  <c r="O15" i="9" s="1"/>
  <c r="N42" i="9"/>
  <c r="O42" i="9" s="1"/>
  <c r="N44" i="9"/>
  <c r="O44" i="9" s="1"/>
  <c r="N26" i="9"/>
  <c r="O26" i="9" s="1"/>
  <c r="N58" i="9"/>
  <c r="O58" i="9" s="1"/>
  <c r="N34" i="9"/>
  <c r="O34" i="9" s="1"/>
  <c r="N54" i="9"/>
  <c r="O54" i="9" s="1"/>
  <c r="N11" i="9"/>
  <c r="O11" i="9" s="1"/>
  <c r="N50" i="9"/>
  <c r="O50" i="9" s="1"/>
  <c r="N14" i="9"/>
  <c r="O14" i="9" s="1"/>
  <c r="C258" i="9"/>
  <c r="G258" i="9" s="1"/>
  <c r="B258" i="9"/>
  <c r="B5" i="9" s="1"/>
  <c r="G243" i="9"/>
  <c r="G239" i="9"/>
  <c r="G210" i="9"/>
  <c r="G199" i="9"/>
  <c r="G249" i="9"/>
  <c r="G254" i="9"/>
  <c r="G233" i="9"/>
  <c r="G198" i="9"/>
  <c r="G238" i="9"/>
  <c r="G196" i="9"/>
  <c r="I207" i="9"/>
  <c r="G207" i="9"/>
  <c r="G253" i="9"/>
  <c r="G231" i="9"/>
  <c r="G218" i="9"/>
  <c r="G247" i="9"/>
  <c r="G234" i="9"/>
  <c r="G203" i="9"/>
  <c r="G245" i="9"/>
  <c r="G226" i="9"/>
  <c r="G228" i="9"/>
  <c r="G250" i="9"/>
  <c r="I204" i="9"/>
  <c r="G204" i="9"/>
  <c r="G224" i="9"/>
  <c r="G244" i="9"/>
  <c r="G225" i="9"/>
  <c r="G194" i="9"/>
  <c r="G215" i="9"/>
  <c r="I202" i="9"/>
  <c r="G202" i="9"/>
  <c r="G197" i="9"/>
  <c r="G212" i="9"/>
  <c r="G222" i="9"/>
  <c r="G201" i="9"/>
  <c r="I205" i="9"/>
  <c r="G205" i="9"/>
  <c r="G257" i="9"/>
  <c r="G256" i="9"/>
  <c r="G242" i="9"/>
  <c r="G221" i="9"/>
  <c r="G255" i="9"/>
  <c r="G217" i="9"/>
  <c r="G219" i="9"/>
  <c r="G213" i="9"/>
  <c r="G248" i="9"/>
  <c r="G227" i="9"/>
  <c r="G216" i="9"/>
  <c r="G237" i="9"/>
  <c r="G193" i="9"/>
  <c r="G214" i="9"/>
  <c r="I252" i="9"/>
  <c r="G252" i="9"/>
  <c r="G232" i="9"/>
  <c r="G206" i="9"/>
  <c r="G209" i="9"/>
  <c r="G208" i="9"/>
  <c r="I240" i="9"/>
  <c r="G240" i="9"/>
  <c r="G236" i="9"/>
  <c r="G211" i="9"/>
  <c r="G230" i="9"/>
  <c r="G223" i="9"/>
  <c r="G241" i="9"/>
  <c r="I229" i="9"/>
  <c r="G229" i="9"/>
  <c r="I200" i="9"/>
  <c r="G200" i="9"/>
  <c r="G220" i="9"/>
  <c r="G195" i="9"/>
  <c r="G251" i="9"/>
  <c r="G235" i="9"/>
  <c r="G246" i="9"/>
  <c r="C189" i="9"/>
  <c r="G189" i="9" s="1"/>
  <c r="B189" i="9"/>
  <c r="B4" i="9" s="1"/>
  <c r="G188" i="9"/>
  <c r="G186" i="9"/>
  <c r="G184" i="9"/>
  <c r="G183" i="9"/>
  <c r="G181" i="9"/>
  <c r="G180" i="9"/>
  <c r="G172" i="9"/>
  <c r="G170" i="9"/>
  <c r="G166" i="9"/>
  <c r="G164" i="9"/>
  <c r="G163" i="9"/>
  <c r="G161" i="9"/>
  <c r="G159" i="9"/>
  <c r="G157" i="9"/>
  <c r="G156" i="9"/>
  <c r="G155" i="9"/>
  <c r="G153" i="9"/>
  <c r="G151" i="9"/>
  <c r="G149" i="9"/>
  <c r="G138" i="9"/>
  <c r="G179" i="9"/>
  <c r="G134" i="9"/>
  <c r="G133" i="9"/>
  <c r="G131" i="9"/>
  <c r="G129" i="9"/>
  <c r="G124" i="9"/>
  <c r="G176" i="9"/>
  <c r="G187" i="9"/>
  <c r="G168" i="9"/>
  <c r="G178" i="9"/>
  <c r="G139" i="9"/>
  <c r="G135" i="9"/>
  <c r="G132" i="9"/>
  <c r="G174" i="9"/>
  <c r="G171" i="9"/>
  <c r="G162" i="9"/>
  <c r="G130" i="9"/>
  <c r="G177" i="9"/>
  <c r="G173" i="9"/>
  <c r="G154" i="9"/>
  <c r="G140" i="9"/>
  <c r="G146" i="9"/>
  <c r="G185" i="9"/>
  <c r="G175" i="9"/>
  <c r="G158" i="9"/>
  <c r="G165" i="9"/>
  <c r="G126" i="9"/>
  <c r="G128" i="9"/>
  <c r="G123" i="9"/>
  <c r="G160" i="9"/>
  <c r="G142" i="9"/>
  <c r="G169" i="9"/>
  <c r="G141" i="9"/>
  <c r="G148" i="9"/>
  <c r="G127" i="9"/>
  <c r="G167" i="9"/>
  <c r="G152" i="9"/>
  <c r="G182" i="9"/>
  <c r="G150" i="9"/>
  <c r="G147" i="9"/>
  <c r="G136" i="9"/>
  <c r="G137" i="9"/>
  <c r="G144" i="9"/>
  <c r="G145" i="9"/>
  <c r="G143" i="9"/>
  <c r="G125" i="9"/>
  <c r="C119" i="9"/>
  <c r="G119" i="9" s="1"/>
  <c r="B119" i="9"/>
  <c r="B3" i="9" s="1"/>
  <c r="G111" i="9"/>
  <c r="G110" i="9"/>
  <c r="G107" i="9"/>
  <c r="G106" i="9"/>
  <c r="G105" i="9"/>
  <c r="G90" i="9"/>
  <c r="G89" i="9"/>
  <c r="G87" i="9"/>
  <c r="G83" i="9"/>
  <c r="G65" i="9"/>
  <c r="G64" i="9"/>
  <c r="G108" i="9"/>
  <c r="G81" i="9"/>
  <c r="G82" i="9"/>
  <c r="G117" i="9"/>
  <c r="G94" i="9"/>
  <c r="G101" i="9"/>
  <c r="G70" i="9"/>
  <c r="G118" i="9"/>
  <c r="G77" i="9"/>
  <c r="G75" i="9"/>
  <c r="G66" i="9"/>
  <c r="G96" i="9"/>
  <c r="G114" i="9"/>
  <c r="G97" i="9"/>
  <c r="G98" i="9"/>
  <c r="G72" i="9"/>
  <c r="G115" i="9"/>
  <c r="G86" i="9"/>
  <c r="G93" i="9"/>
  <c r="G113" i="9"/>
  <c r="G100" i="9"/>
  <c r="G84" i="9"/>
  <c r="G92" i="9"/>
  <c r="G103" i="9"/>
  <c r="G88" i="9"/>
  <c r="G109" i="9"/>
  <c r="G71" i="9"/>
  <c r="G95" i="9"/>
  <c r="G76" i="9"/>
  <c r="G80" i="9"/>
  <c r="G91" i="9"/>
  <c r="G69" i="9"/>
  <c r="G68" i="9"/>
  <c r="G112" i="9"/>
  <c r="G102" i="9"/>
  <c r="G79" i="9"/>
  <c r="G85" i="9"/>
  <c r="G73" i="9"/>
  <c r="G78" i="9"/>
  <c r="G99" i="9"/>
  <c r="G116" i="9"/>
  <c r="G74" i="9"/>
  <c r="G67" i="9"/>
  <c r="G104" i="9"/>
  <c r="C60" i="9"/>
  <c r="C2" i="9" s="1"/>
  <c r="B60" i="9"/>
  <c r="B2" i="9" s="1"/>
  <c r="G59" i="9"/>
  <c r="G24" i="9"/>
  <c r="G18" i="9"/>
  <c r="G20" i="9"/>
  <c r="G45" i="9"/>
  <c r="G23" i="9"/>
  <c r="G25" i="9"/>
  <c r="G31" i="9"/>
  <c r="G41" i="9"/>
  <c r="G35" i="9"/>
  <c r="G13" i="9"/>
  <c r="G28" i="9"/>
  <c r="G52" i="9"/>
  <c r="G51" i="9"/>
  <c r="G22" i="9"/>
  <c r="G37" i="9"/>
  <c r="G29" i="9"/>
  <c r="G27" i="9"/>
  <c r="G36" i="9"/>
  <c r="G10" i="9"/>
  <c r="G49" i="9"/>
  <c r="G57" i="9"/>
  <c r="G39" i="9"/>
  <c r="G12" i="9"/>
  <c r="G17" i="9"/>
  <c r="G33" i="9"/>
  <c r="G19" i="9"/>
  <c r="G46" i="9"/>
  <c r="G47" i="9"/>
  <c r="G30" i="9"/>
  <c r="G16" i="9"/>
  <c r="G32" i="9"/>
  <c r="G38" i="9"/>
  <c r="G56" i="9"/>
  <c r="G53" i="9"/>
  <c r="G43" i="9"/>
  <c r="G48" i="9"/>
  <c r="G40" i="9"/>
  <c r="G55" i="9"/>
  <c r="G21" i="9"/>
  <c r="G15" i="9"/>
  <c r="G42" i="9"/>
  <c r="G44" i="9"/>
  <c r="G26" i="9"/>
  <c r="G58" i="9"/>
  <c r="G34" i="9"/>
  <c r="G54" i="9"/>
  <c r="G11" i="9"/>
  <c r="G50" i="9"/>
  <c r="G14" i="9"/>
  <c r="F2" i="9" l="1"/>
  <c r="F60" i="9"/>
  <c r="F119" i="9"/>
  <c r="F258" i="9"/>
  <c r="F189" i="9"/>
  <c r="C5" i="9"/>
  <c r="C3" i="9"/>
  <c r="G3" i="9" s="1"/>
  <c r="N189" i="9"/>
  <c r="O189" i="9" s="1"/>
  <c r="B6" i="9"/>
  <c r="N2" i="9"/>
  <c r="O2" i="9" s="1"/>
  <c r="N3" i="9"/>
  <c r="O3" i="9" s="1"/>
  <c r="N4" i="9"/>
  <c r="O4" i="9" s="1"/>
  <c r="N60" i="9"/>
  <c r="O60" i="9" s="1"/>
  <c r="N119" i="9"/>
  <c r="O119" i="9" s="1"/>
  <c r="N5" i="9"/>
  <c r="O5" i="9" s="1"/>
  <c r="N258" i="9"/>
  <c r="O258" i="9" s="1"/>
  <c r="G2" i="9"/>
  <c r="G60" i="9"/>
  <c r="C4" i="9"/>
  <c r="F4" i="9" s="1"/>
  <c r="F3" i="9" l="1"/>
  <c r="G5" i="9"/>
  <c r="F5" i="9"/>
  <c r="N6" i="9"/>
  <c r="O6" i="9" s="1"/>
  <c r="C6" i="9"/>
  <c r="G6" i="9" s="1"/>
  <c r="G4" i="9"/>
  <c r="F6" i="9" l="1"/>
  <c r="D264" i="3" l="1"/>
  <c r="C264" i="3"/>
  <c r="H263" i="3"/>
  <c r="G263" i="3"/>
  <c r="F263" i="3"/>
  <c r="H262" i="3"/>
  <c r="G262" i="3"/>
  <c r="F262" i="3"/>
  <c r="H261" i="3"/>
  <c r="G261" i="3"/>
  <c r="F261" i="3"/>
  <c r="H260" i="3"/>
  <c r="G260" i="3"/>
  <c r="F260" i="3"/>
  <c r="H259" i="3"/>
  <c r="G259" i="3"/>
  <c r="F259" i="3"/>
  <c r="H258" i="3"/>
  <c r="G258" i="3"/>
  <c r="F258" i="3"/>
  <c r="H257" i="3"/>
  <c r="G257" i="3"/>
  <c r="H256" i="3"/>
  <c r="G256" i="3"/>
  <c r="F256" i="3"/>
  <c r="H255" i="3"/>
  <c r="G255" i="3"/>
  <c r="F255" i="3"/>
  <c r="H254" i="3"/>
  <c r="G254" i="3"/>
  <c r="F254" i="3"/>
  <c r="H253" i="3"/>
  <c r="G253" i="3"/>
  <c r="F253" i="3"/>
  <c r="H252" i="3"/>
  <c r="G252" i="3"/>
  <c r="F252" i="3"/>
  <c r="H251" i="3"/>
  <c r="G251" i="3"/>
  <c r="H250" i="3"/>
  <c r="G250" i="3"/>
  <c r="H249" i="3"/>
  <c r="G249" i="3"/>
  <c r="F249" i="3"/>
  <c r="E248" i="3"/>
  <c r="H248" i="3" s="1"/>
  <c r="H247" i="3"/>
  <c r="G247" i="3"/>
  <c r="F247" i="3"/>
  <c r="H246" i="3"/>
  <c r="G246" i="3"/>
  <c r="F246" i="3"/>
  <c r="H245" i="3"/>
  <c r="G245" i="3"/>
  <c r="F245" i="3"/>
  <c r="H244" i="3"/>
  <c r="G244" i="3"/>
  <c r="F244" i="3"/>
  <c r="H243" i="3"/>
  <c r="G243" i="3"/>
  <c r="F243" i="3"/>
  <c r="H242" i="3"/>
  <c r="G242" i="3"/>
  <c r="F242" i="3"/>
  <c r="H241" i="3"/>
  <c r="G241" i="3"/>
  <c r="F241" i="3"/>
  <c r="H240" i="3"/>
  <c r="G240" i="3"/>
  <c r="F240" i="3"/>
  <c r="H239" i="3"/>
  <c r="G239" i="3"/>
  <c r="F239" i="3"/>
  <c r="H238" i="3"/>
  <c r="G238" i="3"/>
  <c r="F238" i="3"/>
  <c r="H237" i="3"/>
  <c r="G237" i="3"/>
  <c r="F237" i="3"/>
  <c r="H236" i="3"/>
  <c r="G236" i="3"/>
  <c r="F236" i="3"/>
  <c r="H235" i="3"/>
  <c r="G235" i="3"/>
  <c r="F235" i="3"/>
  <c r="H234" i="3"/>
  <c r="G234" i="3"/>
  <c r="F234" i="3"/>
  <c r="H233" i="3"/>
  <c r="G233" i="3"/>
  <c r="F233" i="3"/>
  <c r="H232" i="3"/>
  <c r="G232" i="3"/>
  <c r="F232" i="3"/>
  <c r="H231" i="3"/>
  <c r="G231" i="3"/>
  <c r="F231" i="3"/>
  <c r="H230" i="3"/>
  <c r="G230" i="3"/>
  <c r="F230" i="3"/>
  <c r="H229" i="3"/>
  <c r="G229" i="3"/>
  <c r="F229" i="3"/>
  <c r="H228" i="3"/>
  <c r="G228" i="3"/>
  <c r="F228" i="3"/>
  <c r="H227" i="3"/>
  <c r="G227" i="3"/>
  <c r="F227" i="3"/>
  <c r="H226" i="3"/>
  <c r="G226" i="3"/>
  <c r="F226" i="3"/>
  <c r="H225" i="3"/>
  <c r="G225" i="3"/>
  <c r="F225" i="3"/>
  <c r="H224" i="3"/>
  <c r="G224" i="3"/>
  <c r="F224" i="3"/>
  <c r="H223" i="3"/>
  <c r="G223" i="3"/>
  <c r="F223" i="3"/>
  <c r="H222" i="3"/>
  <c r="G222" i="3"/>
  <c r="F222" i="3"/>
  <c r="H221" i="3"/>
  <c r="G221" i="3"/>
  <c r="F221" i="3"/>
  <c r="H220" i="3"/>
  <c r="G220" i="3"/>
  <c r="F220" i="3"/>
  <c r="H219" i="3"/>
  <c r="G219" i="3"/>
  <c r="F219" i="3"/>
  <c r="H218" i="3"/>
  <c r="G218" i="3"/>
  <c r="F218" i="3"/>
  <c r="H217" i="3"/>
  <c r="G217" i="3"/>
  <c r="F217" i="3"/>
  <c r="H216" i="3"/>
  <c r="G216" i="3"/>
  <c r="F216" i="3"/>
  <c r="H215" i="3"/>
  <c r="G215" i="3"/>
  <c r="F215" i="3"/>
  <c r="H214" i="3"/>
  <c r="G214" i="3"/>
  <c r="F214" i="3"/>
  <c r="H213" i="3"/>
  <c r="G213" i="3"/>
  <c r="F213" i="3"/>
  <c r="H212" i="3"/>
  <c r="G212" i="3"/>
  <c r="F212" i="3"/>
  <c r="H211" i="3"/>
  <c r="G211" i="3"/>
  <c r="F211" i="3"/>
  <c r="H210" i="3"/>
  <c r="G210" i="3"/>
  <c r="F210" i="3"/>
  <c r="H209" i="3"/>
  <c r="G209" i="3"/>
  <c r="F209" i="3"/>
  <c r="H208" i="3"/>
  <c r="G208" i="3"/>
  <c r="F208" i="3"/>
  <c r="H207" i="3"/>
  <c r="G207" i="3"/>
  <c r="F207" i="3"/>
  <c r="H206" i="3"/>
  <c r="G206" i="3"/>
  <c r="F206" i="3"/>
  <c r="H205" i="3"/>
  <c r="G205" i="3"/>
  <c r="F205" i="3"/>
  <c r="H204" i="3"/>
  <c r="G204" i="3"/>
  <c r="F204" i="3"/>
  <c r="H203" i="3"/>
  <c r="G203" i="3"/>
  <c r="F203" i="3"/>
  <c r="H202" i="3"/>
  <c r="G202" i="3"/>
  <c r="F202" i="3"/>
  <c r="H201" i="3"/>
  <c r="G201" i="3"/>
  <c r="F201" i="3"/>
  <c r="H200" i="3"/>
  <c r="G200" i="3"/>
  <c r="F200" i="3"/>
  <c r="H199" i="3"/>
  <c r="G199" i="3"/>
  <c r="F199" i="3"/>
  <c r="D195" i="3"/>
  <c r="C195" i="3"/>
  <c r="C10" i="3" s="1"/>
  <c r="E194" i="3"/>
  <c r="H194" i="3" s="1"/>
  <c r="H193" i="3"/>
  <c r="G193" i="3"/>
  <c r="F193" i="3"/>
  <c r="E192" i="3"/>
  <c r="G192" i="3" s="1"/>
  <c r="E191" i="3"/>
  <c r="H191" i="3" s="1"/>
  <c r="E190" i="3"/>
  <c r="H190" i="3" s="1"/>
  <c r="E189" i="3"/>
  <c r="H189" i="3" s="1"/>
  <c r="E188" i="3"/>
  <c r="G188" i="3" s="1"/>
  <c r="E187" i="3"/>
  <c r="H187" i="3" s="1"/>
  <c r="E186" i="3"/>
  <c r="H186" i="3" s="1"/>
  <c r="E185" i="3"/>
  <c r="G185" i="3" s="1"/>
  <c r="H184" i="3"/>
  <c r="G184" i="3"/>
  <c r="F184" i="3"/>
  <c r="E183" i="3"/>
  <c r="H183" i="3" s="1"/>
  <c r="E182" i="3"/>
  <c r="H182" i="3" s="1"/>
  <c r="E181" i="3"/>
  <c r="G181" i="3" s="1"/>
  <c r="H180" i="3"/>
  <c r="G180" i="3"/>
  <c r="F180" i="3"/>
  <c r="H179" i="3"/>
  <c r="G179" i="3"/>
  <c r="F179" i="3"/>
  <c r="E178" i="3"/>
  <c r="H178" i="3" s="1"/>
  <c r="H177" i="3"/>
  <c r="G177" i="3"/>
  <c r="F177" i="3"/>
  <c r="E176" i="3"/>
  <c r="H176" i="3" s="1"/>
  <c r="E175" i="3"/>
  <c r="H175" i="3" s="1"/>
  <c r="H174" i="3"/>
  <c r="G174" i="3"/>
  <c r="F174" i="3"/>
  <c r="H173" i="3"/>
  <c r="G173" i="3"/>
  <c r="F173" i="3"/>
  <c r="E172" i="3"/>
  <c r="H172" i="3" s="1"/>
  <c r="H171" i="3"/>
  <c r="G171" i="3"/>
  <c r="F171" i="3"/>
  <c r="E170" i="3"/>
  <c r="H170" i="3" s="1"/>
  <c r="H169" i="3"/>
  <c r="G169" i="3"/>
  <c r="F169" i="3"/>
  <c r="H168" i="3"/>
  <c r="G168" i="3"/>
  <c r="F168" i="3"/>
  <c r="H167" i="3"/>
  <c r="G167" i="3"/>
  <c r="F167" i="3"/>
  <c r="E166" i="3"/>
  <c r="H166" i="3" s="1"/>
  <c r="E165" i="3"/>
  <c r="H165" i="3" s="1"/>
  <c r="H164" i="3"/>
  <c r="G164" i="3"/>
  <c r="F164" i="3"/>
  <c r="H163" i="3"/>
  <c r="G163" i="3"/>
  <c r="F163" i="3"/>
  <c r="E162" i="3"/>
  <c r="H162" i="3" s="1"/>
  <c r="H161" i="3"/>
  <c r="G161" i="3"/>
  <c r="F161" i="3"/>
  <c r="H160" i="3"/>
  <c r="G160" i="3"/>
  <c r="F160" i="3"/>
  <c r="H159" i="3"/>
  <c r="G159" i="3"/>
  <c r="F159" i="3"/>
  <c r="H158" i="3"/>
  <c r="G158" i="3"/>
  <c r="F158" i="3"/>
  <c r="H157" i="3"/>
  <c r="G157" i="3"/>
  <c r="F157" i="3"/>
  <c r="H156" i="3"/>
  <c r="G156" i="3"/>
  <c r="F156" i="3"/>
  <c r="H155" i="3"/>
  <c r="G155" i="3"/>
  <c r="F155" i="3"/>
  <c r="H154" i="3"/>
  <c r="G154" i="3"/>
  <c r="F154" i="3"/>
  <c r="H153" i="3"/>
  <c r="G153" i="3"/>
  <c r="F153" i="3"/>
  <c r="H152" i="3"/>
  <c r="G152" i="3"/>
  <c r="F152" i="3"/>
  <c r="H151" i="3"/>
  <c r="G151" i="3"/>
  <c r="F151" i="3"/>
  <c r="H150" i="3"/>
  <c r="G150" i="3"/>
  <c r="F150" i="3"/>
  <c r="H149" i="3"/>
  <c r="G149" i="3"/>
  <c r="F149" i="3"/>
  <c r="H148" i="3"/>
  <c r="G148" i="3"/>
  <c r="F148" i="3"/>
  <c r="H147" i="3"/>
  <c r="G147" i="3"/>
  <c r="F147" i="3"/>
  <c r="H146" i="3"/>
  <c r="G146" i="3"/>
  <c r="F146" i="3"/>
  <c r="H145" i="3"/>
  <c r="G145" i="3"/>
  <c r="F145" i="3"/>
  <c r="H144" i="3"/>
  <c r="G144" i="3"/>
  <c r="F144" i="3"/>
  <c r="H143" i="3"/>
  <c r="G143" i="3"/>
  <c r="F143" i="3"/>
  <c r="H142" i="3"/>
  <c r="G142" i="3"/>
  <c r="F142" i="3"/>
  <c r="H141" i="3"/>
  <c r="G141" i="3"/>
  <c r="F141" i="3"/>
  <c r="H140" i="3"/>
  <c r="G140" i="3"/>
  <c r="F140" i="3"/>
  <c r="H139" i="3"/>
  <c r="G139" i="3"/>
  <c r="F139" i="3"/>
  <c r="H138" i="3"/>
  <c r="G138" i="3"/>
  <c r="F138" i="3"/>
  <c r="H137" i="3"/>
  <c r="G137" i="3"/>
  <c r="F137" i="3"/>
  <c r="H136" i="3"/>
  <c r="G136" i="3"/>
  <c r="F136" i="3"/>
  <c r="H135" i="3"/>
  <c r="G135" i="3"/>
  <c r="F135" i="3"/>
  <c r="H134" i="3"/>
  <c r="G134" i="3"/>
  <c r="F134" i="3"/>
  <c r="H133" i="3"/>
  <c r="G133" i="3"/>
  <c r="F133" i="3"/>
  <c r="H132" i="3"/>
  <c r="G132" i="3"/>
  <c r="F132" i="3"/>
  <c r="H131" i="3"/>
  <c r="G131" i="3"/>
  <c r="F131" i="3"/>
  <c r="H130" i="3"/>
  <c r="G130" i="3"/>
  <c r="F130" i="3"/>
  <c r="H129" i="3"/>
  <c r="G129" i="3"/>
  <c r="F129" i="3"/>
  <c r="D125" i="3"/>
  <c r="C125" i="3"/>
  <c r="F125" i="3" s="1"/>
  <c r="H124" i="3"/>
  <c r="G124" i="3"/>
  <c r="F124" i="3"/>
  <c r="H123" i="3"/>
  <c r="G123" i="3"/>
  <c r="F123" i="3"/>
  <c r="H122" i="3"/>
  <c r="G122" i="3"/>
  <c r="F122" i="3"/>
  <c r="H121" i="3"/>
  <c r="G121" i="3"/>
  <c r="F121" i="3"/>
  <c r="H120" i="3"/>
  <c r="G120" i="3"/>
  <c r="F120" i="3"/>
  <c r="E119" i="3"/>
  <c r="G119" i="3" s="1"/>
  <c r="H118" i="3"/>
  <c r="G118" i="3"/>
  <c r="F118" i="3"/>
  <c r="H117" i="3"/>
  <c r="G117" i="3"/>
  <c r="F117" i="3"/>
  <c r="H116" i="3"/>
  <c r="G116" i="3"/>
  <c r="F116" i="3"/>
  <c r="H115" i="3"/>
  <c r="G115" i="3"/>
  <c r="F115" i="3"/>
  <c r="H114" i="3"/>
  <c r="G114" i="3"/>
  <c r="F114" i="3"/>
  <c r="H113" i="3"/>
  <c r="G113" i="3"/>
  <c r="F113" i="3"/>
  <c r="H112" i="3"/>
  <c r="G112" i="3"/>
  <c r="F112" i="3"/>
  <c r="H111" i="3"/>
  <c r="G111" i="3"/>
  <c r="F111" i="3"/>
  <c r="H110" i="3"/>
  <c r="G110" i="3"/>
  <c r="H109" i="3"/>
  <c r="G109" i="3"/>
  <c r="F109" i="3"/>
  <c r="H108" i="3"/>
  <c r="G108" i="3"/>
  <c r="F108" i="3"/>
  <c r="H107" i="3"/>
  <c r="G107" i="3"/>
  <c r="F107" i="3"/>
  <c r="H106" i="3"/>
  <c r="G106" i="3"/>
  <c r="F106" i="3"/>
  <c r="H105" i="3"/>
  <c r="G105" i="3"/>
  <c r="F105" i="3"/>
  <c r="H104" i="3"/>
  <c r="G104" i="3"/>
  <c r="F104" i="3"/>
  <c r="H103" i="3"/>
  <c r="G103" i="3"/>
  <c r="F103" i="3"/>
  <c r="H102" i="3"/>
  <c r="G102" i="3"/>
  <c r="F102" i="3"/>
  <c r="H101" i="3"/>
  <c r="G101" i="3"/>
  <c r="F101" i="3"/>
  <c r="F100" i="3"/>
  <c r="E100" i="3"/>
  <c r="G100" i="3" s="1"/>
  <c r="H99" i="3"/>
  <c r="G99" i="3"/>
  <c r="F99" i="3"/>
  <c r="H98" i="3"/>
  <c r="G98" i="3"/>
  <c r="F98" i="3"/>
  <c r="H97" i="3"/>
  <c r="G97" i="3"/>
  <c r="F97" i="3"/>
  <c r="H96" i="3"/>
  <c r="G96" i="3"/>
  <c r="F96" i="3"/>
  <c r="H95" i="3"/>
  <c r="G95" i="3"/>
  <c r="F95" i="3"/>
  <c r="H94" i="3"/>
  <c r="G94" i="3"/>
  <c r="F94" i="3"/>
  <c r="H93" i="3"/>
  <c r="G93" i="3"/>
  <c r="F93" i="3"/>
  <c r="H92" i="3"/>
  <c r="G92" i="3"/>
  <c r="F92" i="3"/>
  <c r="H91" i="3"/>
  <c r="G91" i="3"/>
  <c r="F91" i="3"/>
  <c r="H90" i="3"/>
  <c r="G90" i="3"/>
  <c r="F90" i="3"/>
  <c r="H89" i="3"/>
  <c r="G89" i="3"/>
  <c r="F89" i="3"/>
  <c r="H88" i="3"/>
  <c r="G88" i="3"/>
  <c r="F88" i="3"/>
  <c r="H87" i="3"/>
  <c r="G87" i="3"/>
  <c r="F87" i="3"/>
  <c r="H86" i="3"/>
  <c r="G86" i="3"/>
  <c r="F86" i="3"/>
  <c r="H85" i="3"/>
  <c r="G85" i="3"/>
  <c r="F85" i="3"/>
  <c r="H84" i="3"/>
  <c r="G84" i="3"/>
  <c r="F84" i="3"/>
  <c r="H83" i="3"/>
  <c r="G83" i="3"/>
  <c r="F83" i="3"/>
  <c r="H82" i="3"/>
  <c r="G82" i="3"/>
  <c r="F82" i="3"/>
  <c r="H81" i="3"/>
  <c r="G81" i="3"/>
  <c r="F81" i="3"/>
  <c r="H80" i="3"/>
  <c r="G80" i="3"/>
  <c r="F80" i="3"/>
  <c r="H79" i="3"/>
  <c r="G79" i="3"/>
  <c r="F79" i="3"/>
  <c r="H78" i="3"/>
  <c r="G78" i="3"/>
  <c r="F78" i="3"/>
  <c r="H77" i="3"/>
  <c r="G77" i="3"/>
  <c r="F77" i="3"/>
  <c r="H76" i="3"/>
  <c r="G76" i="3"/>
  <c r="F76" i="3"/>
  <c r="H75" i="3"/>
  <c r="G75" i="3"/>
  <c r="F75" i="3"/>
  <c r="H74" i="3"/>
  <c r="G74" i="3"/>
  <c r="F74" i="3"/>
  <c r="H73" i="3"/>
  <c r="G73" i="3"/>
  <c r="F73" i="3"/>
  <c r="H72" i="3"/>
  <c r="G72" i="3"/>
  <c r="F72" i="3"/>
  <c r="H71" i="3"/>
  <c r="G71" i="3"/>
  <c r="F71" i="3"/>
  <c r="H70" i="3"/>
  <c r="G70" i="3"/>
  <c r="F70" i="3"/>
  <c r="D66" i="3"/>
  <c r="C66" i="3"/>
  <c r="H65" i="3"/>
  <c r="G65" i="3"/>
  <c r="F65" i="3"/>
  <c r="H64" i="3"/>
  <c r="G64" i="3"/>
  <c r="F64" i="3"/>
  <c r="H63" i="3"/>
  <c r="G63" i="3"/>
  <c r="F63" i="3"/>
  <c r="E62" i="3"/>
  <c r="H62" i="3" s="1"/>
  <c r="H61" i="3"/>
  <c r="G61" i="3"/>
  <c r="F61" i="3"/>
  <c r="H60" i="3"/>
  <c r="G60" i="3"/>
  <c r="F60" i="3"/>
  <c r="H59" i="3"/>
  <c r="G59" i="3"/>
  <c r="F59" i="3"/>
  <c r="H58" i="3"/>
  <c r="G58" i="3"/>
  <c r="F58" i="3"/>
  <c r="H57" i="3"/>
  <c r="G57" i="3"/>
  <c r="F57" i="3"/>
  <c r="H56" i="3"/>
  <c r="G56" i="3"/>
  <c r="F56" i="3"/>
  <c r="H55" i="3"/>
  <c r="G55" i="3"/>
  <c r="F55" i="3"/>
  <c r="H54" i="3"/>
  <c r="G54" i="3"/>
  <c r="F54" i="3"/>
  <c r="H53" i="3"/>
  <c r="G53" i="3"/>
  <c r="F53" i="3"/>
  <c r="H52" i="3"/>
  <c r="G52" i="3"/>
  <c r="F52" i="3"/>
  <c r="H51" i="3"/>
  <c r="G51" i="3"/>
  <c r="F51" i="3"/>
  <c r="H50" i="3"/>
  <c r="G50" i="3"/>
  <c r="F50" i="3"/>
  <c r="H49" i="3"/>
  <c r="G49" i="3"/>
  <c r="F49" i="3"/>
  <c r="H48" i="3"/>
  <c r="G48" i="3"/>
  <c r="F48" i="3"/>
  <c r="H47" i="3"/>
  <c r="G47" i="3"/>
  <c r="F47" i="3"/>
  <c r="H46" i="3"/>
  <c r="G46" i="3"/>
  <c r="F46" i="3"/>
  <c r="H45" i="3"/>
  <c r="G45" i="3"/>
  <c r="F45" i="3"/>
  <c r="H44" i="3"/>
  <c r="G44" i="3"/>
  <c r="F44" i="3"/>
  <c r="H43" i="3"/>
  <c r="G43" i="3"/>
  <c r="F43" i="3"/>
  <c r="H42" i="3"/>
  <c r="G42" i="3"/>
  <c r="F42" i="3"/>
  <c r="H41" i="3"/>
  <c r="G41" i="3"/>
  <c r="F41" i="3"/>
  <c r="H40" i="3"/>
  <c r="G40" i="3"/>
  <c r="F40" i="3"/>
  <c r="H39" i="3"/>
  <c r="G39" i="3"/>
  <c r="F39" i="3"/>
  <c r="H38" i="3"/>
  <c r="G38" i="3"/>
  <c r="F38" i="3"/>
  <c r="H37" i="3"/>
  <c r="G37" i="3"/>
  <c r="F37" i="3"/>
  <c r="H36" i="3"/>
  <c r="G36" i="3"/>
  <c r="F36" i="3"/>
  <c r="H35" i="3"/>
  <c r="G35" i="3"/>
  <c r="F35" i="3"/>
  <c r="H34" i="3"/>
  <c r="G34" i="3"/>
  <c r="F34" i="3"/>
  <c r="H33" i="3"/>
  <c r="G33" i="3"/>
  <c r="F33" i="3"/>
  <c r="H32" i="3"/>
  <c r="G32" i="3"/>
  <c r="F32" i="3"/>
  <c r="H31" i="3"/>
  <c r="G31" i="3"/>
  <c r="F31" i="3"/>
  <c r="H30" i="3"/>
  <c r="G30" i="3"/>
  <c r="F30" i="3"/>
  <c r="H29" i="3"/>
  <c r="G29" i="3"/>
  <c r="F29" i="3"/>
  <c r="H28" i="3"/>
  <c r="G28" i="3"/>
  <c r="F28" i="3"/>
  <c r="H27" i="3"/>
  <c r="G27" i="3"/>
  <c r="F27" i="3"/>
  <c r="H26" i="3"/>
  <c r="G26" i="3"/>
  <c r="F26" i="3"/>
  <c r="H25" i="3"/>
  <c r="G25" i="3"/>
  <c r="F25" i="3"/>
  <c r="H24" i="3"/>
  <c r="G24" i="3"/>
  <c r="F24" i="3"/>
  <c r="H23" i="3"/>
  <c r="G23" i="3"/>
  <c r="F23" i="3"/>
  <c r="H22" i="3"/>
  <c r="G22" i="3"/>
  <c r="F22" i="3"/>
  <c r="H21" i="3"/>
  <c r="G21" i="3"/>
  <c r="F21" i="3"/>
  <c r="H20" i="3"/>
  <c r="G20" i="3"/>
  <c r="F20" i="3"/>
  <c r="F19" i="3"/>
  <c r="E19" i="3"/>
  <c r="E66" i="3" s="1"/>
  <c r="H18" i="3"/>
  <c r="G18" i="3"/>
  <c r="F18" i="3"/>
  <c r="H17" i="3"/>
  <c r="G17" i="3"/>
  <c r="F17" i="3"/>
  <c r="H16" i="3"/>
  <c r="G16" i="3"/>
  <c r="F16" i="3"/>
  <c r="D11" i="3"/>
  <c r="C11" i="3"/>
  <c r="F11" i="3" s="1"/>
  <c r="D10" i="3"/>
  <c r="D8" i="3"/>
  <c r="H7" i="3"/>
  <c r="G7" i="3"/>
  <c r="F7" i="3"/>
  <c r="H6" i="3"/>
  <c r="G6" i="3"/>
  <c r="F6" i="3"/>
  <c r="C9" i="3" l="1"/>
  <c r="I228" i="9"/>
  <c r="I230" i="9"/>
  <c r="I251" i="9"/>
  <c r="I198" i="9"/>
  <c r="I222" i="9"/>
  <c r="I233" i="9"/>
  <c r="I209" i="9"/>
  <c r="I248" i="9"/>
  <c r="I257" i="9"/>
  <c r="I249" i="9"/>
  <c r="I199" i="9"/>
  <c r="I212" i="9"/>
  <c r="I217" i="9"/>
  <c r="I231" i="9"/>
  <c r="I247" i="9"/>
  <c r="I193" i="9"/>
  <c r="I241" i="9"/>
  <c r="I206" i="9"/>
  <c r="I201" i="9"/>
  <c r="I245" i="9"/>
  <c r="I250" i="9"/>
  <c r="I214" i="9"/>
  <c r="I223" i="9"/>
  <c r="I227" i="9"/>
  <c r="I234" i="9"/>
  <c r="I194" i="9"/>
  <c r="I224" i="9"/>
  <c r="I238" i="9"/>
  <c r="I243" i="9"/>
  <c r="I255" i="9"/>
  <c r="F195" i="3"/>
  <c r="I195" i="9"/>
  <c r="I236" i="9"/>
  <c r="I208" i="9"/>
  <c r="I235" i="9"/>
  <c r="I226" i="9"/>
  <c r="I211" i="9"/>
  <c r="I197" i="9"/>
  <c r="I215" i="9"/>
  <c r="I244" i="9"/>
  <c r="I225" i="9"/>
  <c r="I203" i="9"/>
  <c r="I210" i="9"/>
  <c r="I221" i="9"/>
  <c r="I237" i="9"/>
  <c r="I254" i="9"/>
  <c r="I220" i="9"/>
  <c r="I216" i="9"/>
  <c r="I246" i="9"/>
  <c r="I213" i="9"/>
  <c r="I218" i="9"/>
  <c r="I242" i="9"/>
  <c r="I219" i="9"/>
  <c r="I256" i="9"/>
  <c r="I196" i="9"/>
  <c r="I232" i="9"/>
  <c r="I239" i="9"/>
  <c r="I253" i="9"/>
  <c r="G183" i="3"/>
  <c r="G175" i="3"/>
  <c r="G189" i="3"/>
  <c r="G165" i="3"/>
  <c r="G191" i="3"/>
  <c r="G176" i="3"/>
  <c r="G187" i="3"/>
  <c r="H19" i="3"/>
  <c r="G172" i="3"/>
  <c r="H181" i="3"/>
  <c r="H185" i="3"/>
  <c r="G19" i="3"/>
  <c r="H188" i="3"/>
  <c r="H192" i="3"/>
  <c r="E8" i="3"/>
  <c r="G8" i="3" s="1"/>
  <c r="G66" i="3"/>
  <c r="H66" i="3"/>
  <c r="D9" i="3"/>
  <c r="F10" i="3"/>
  <c r="C8" i="3"/>
  <c r="F66" i="3"/>
  <c r="H100" i="3"/>
  <c r="H119" i="3"/>
  <c r="E264" i="3"/>
  <c r="E11" i="3" s="1"/>
  <c r="G11" i="3" s="1"/>
  <c r="F264" i="3"/>
  <c r="G62" i="3"/>
  <c r="E125" i="3"/>
  <c r="G162" i="3"/>
  <c r="G166" i="3"/>
  <c r="G170" i="3"/>
  <c r="G178" i="3"/>
  <c r="G182" i="3"/>
  <c r="G186" i="3"/>
  <c r="G190" i="3"/>
  <c r="G194" i="3"/>
  <c r="E195" i="3"/>
  <c r="G248" i="3"/>
  <c r="F9" i="3" l="1"/>
  <c r="H195" i="3"/>
  <c r="E10" i="3"/>
  <c r="G264" i="3"/>
  <c r="D12" i="3"/>
  <c r="H125" i="3"/>
  <c r="E9" i="3"/>
  <c r="H9" i="3" s="1"/>
  <c r="H8" i="3"/>
  <c r="C12" i="3"/>
  <c r="F8" i="3"/>
  <c r="G195" i="3"/>
  <c r="H264" i="3"/>
  <c r="G125" i="3"/>
  <c r="H11" i="3"/>
  <c r="I258" i="9" l="1"/>
  <c r="H10" i="3"/>
  <c r="G10" i="3"/>
  <c r="F12" i="3"/>
  <c r="E12" i="3"/>
  <c r="G12" i="3" s="1"/>
  <c r="G9" i="3"/>
  <c r="H12" i="3" l="1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7" i="2"/>
  <c r="G206" i="2"/>
  <c r="G205" i="2"/>
  <c r="G204" i="2"/>
  <c r="G203" i="2"/>
  <c r="G202" i="2"/>
  <c r="G201" i="2"/>
  <c r="G200" i="2"/>
  <c r="G199" i="2"/>
  <c r="G198" i="2"/>
  <c r="G197" i="2"/>
  <c r="G191" i="2"/>
  <c r="G189" i="2"/>
  <c r="G186" i="2"/>
  <c r="G183" i="2"/>
  <c r="G181" i="2"/>
  <c r="G180" i="2"/>
  <c r="G179" i="2"/>
  <c r="G178" i="2"/>
  <c r="G176" i="2"/>
  <c r="G174" i="2"/>
  <c r="G173" i="2"/>
  <c r="G172" i="2"/>
  <c r="G170" i="2"/>
  <c r="G167" i="2"/>
  <c r="G166" i="2"/>
  <c r="G165" i="2"/>
  <c r="G163" i="2"/>
  <c r="G162" i="2"/>
  <c r="G159" i="2"/>
  <c r="G158" i="2"/>
  <c r="G157" i="2"/>
  <c r="G156" i="2"/>
  <c r="G155" i="2"/>
  <c r="G153" i="2"/>
  <c r="G152" i="2"/>
  <c r="G151" i="2"/>
  <c r="G150" i="2"/>
  <c r="G149" i="2"/>
  <c r="G148" i="2"/>
  <c r="G147" i="2"/>
  <c r="G146" i="2"/>
  <c r="G145" i="2"/>
  <c r="G144" i="2"/>
  <c r="G142" i="2"/>
  <c r="G141" i="2"/>
  <c r="G140" i="2"/>
  <c r="G139" i="2"/>
  <c r="G136" i="2"/>
  <c r="G135" i="2"/>
  <c r="G134" i="2"/>
  <c r="G133" i="2"/>
  <c r="G132" i="2"/>
  <c r="G131" i="2"/>
  <c r="G130" i="2"/>
  <c r="G129" i="2"/>
  <c r="G127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1" i="2"/>
  <c r="G20" i="2"/>
  <c r="G19" i="2"/>
  <c r="G18" i="2"/>
  <c r="G17" i="2"/>
  <c r="G16" i="2"/>
  <c r="G14" i="2"/>
  <c r="G9" i="2"/>
  <c r="G8" i="2"/>
  <c r="G7" i="2"/>
  <c r="G6" i="2"/>
  <c r="E262" i="2"/>
  <c r="D262" i="2"/>
  <c r="C262" i="2"/>
  <c r="B262" i="2"/>
  <c r="F208" i="2"/>
  <c r="F262" i="2" s="1"/>
  <c r="G262" i="2" s="1"/>
  <c r="E193" i="2"/>
  <c r="D193" i="2"/>
  <c r="C193" i="2"/>
  <c r="B193" i="2"/>
  <c r="F192" i="2"/>
  <c r="G192" i="2" s="1"/>
  <c r="F190" i="2"/>
  <c r="G190" i="2" s="1"/>
  <c r="F188" i="2"/>
  <c r="G188" i="2" s="1"/>
  <c r="F187" i="2"/>
  <c r="G187" i="2" s="1"/>
  <c r="F185" i="2"/>
  <c r="G185" i="2" s="1"/>
  <c r="F184" i="2"/>
  <c r="G184" i="2" s="1"/>
  <c r="F182" i="2"/>
  <c r="G182" i="2" s="1"/>
  <c r="F177" i="2"/>
  <c r="G177" i="2" s="1"/>
  <c r="F175" i="2"/>
  <c r="G175" i="2" s="1"/>
  <c r="F171" i="2"/>
  <c r="G171" i="2" s="1"/>
  <c r="F169" i="2"/>
  <c r="G169" i="2" s="1"/>
  <c r="F168" i="2"/>
  <c r="G168" i="2" s="1"/>
  <c r="F164" i="2"/>
  <c r="G164" i="2" s="1"/>
  <c r="F161" i="2"/>
  <c r="G161" i="2" s="1"/>
  <c r="F160" i="2"/>
  <c r="G160" i="2" s="1"/>
  <c r="F154" i="2"/>
  <c r="G154" i="2" s="1"/>
  <c r="F143" i="2"/>
  <c r="G143" i="2" s="1"/>
  <c r="F138" i="2"/>
  <c r="G138" i="2" s="1"/>
  <c r="F137" i="2"/>
  <c r="G137" i="2" s="1"/>
  <c r="F128" i="2"/>
  <c r="G128" i="2" s="1"/>
  <c r="E123" i="2"/>
  <c r="D123" i="2"/>
  <c r="C123" i="2"/>
  <c r="B123" i="2"/>
  <c r="F109" i="2"/>
  <c r="G109" i="2" s="1"/>
  <c r="F92" i="2"/>
  <c r="G92" i="2" s="1"/>
  <c r="E64" i="2"/>
  <c r="D64" i="2"/>
  <c r="C64" i="2"/>
  <c r="B64" i="2"/>
  <c r="F22" i="2"/>
  <c r="G22" i="2" s="1"/>
  <c r="F15" i="2"/>
  <c r="G15" i="2" s="1"/>
  <c r="F10" i="2"/>
  <c r="E10" i="2"/>
  <c r="D10" i="2"/>
  <c r="C10" i="2"/>
  <c r="B10" i="2"/>
  <c r="G208" i="2" l="1"/>
  <c r="F64" i="2"/>
  <c r="G64" i="2" s="1"/>
  <c r="F193" i="2"/>
  <c r="G193" i="2" s="1"/>
  <c r="F123" i="2"/>
  <c r="G123" i="2" s="1"/>
</calcChain>
</file>

<file path=xl/sharedStrings.xml><?xml version="1.0" encoding="utf-8"?>
<sst xmlns="http://schemas.openxmlformats.org/spreadsheetml/2006/main" count="1461" uniqueCount="326">
  <si>
    <t>Italy</t>
  </si>
  <si>
    <t>Spain</t>
  </si>
  <si>
    <t>France</t>
  </si>
  <si>
    <t>Iran</t>
  </si>
  <si>
    <t>China</t>
  </si>
  <si>
    <t>Netherlands</t>
  </si>
  <si>
    <t>Belgium</t>
  </si>
  <si>
    <t>Germany</t>
  </si>
  <si>
    <t>Sweden</t>
  </si>
  <si>
    <t>Brazil</t>
  </si>
  <si>
    <t>Switzerland</t>
  </si>
  <si>
    <t>Turkey</t>
  </si>
  <si>
    <t>Portugal</t>
  </si>
  <si>
    <t>Indonesia</t>
  </si>
  <si>
    <t>Denmark</t>
  </si>
  <si>
    <t>Romania</t>
  </si>
  <si>
    <t>Ireland</t>
  </si>
  <si>
    <t>Algeria</t>
  </si>
  <si>
    <t>India</t>
  </si>
  <si>
    <t>Russia</t>
  </si>
  <si>
    <t>Greece</t>
  </si>
  <si>
    <t>Infected</t>
  </si>
  <si>
    <t>Deaths</t>
  </si>
  <si>
    <t>Recovered</t>
  </si>
  <si>
    <t>Canada</t>
  </si>
  <si>
    <t>Austria</t>
  </si>
  <si>
    <t>Israel</t>
  </si>
  <si>
    <t>Peru</t>
  </si>
  <si>
    <t>Japan</t>
  </si>
  <si>
    <t>Chile</t>
  </si>
  <si>
    <t>Poland</t>
  </si>
  <si>
    <t>Pakistan</t>
  </si>
  <si>
    <t>Norway</t>
  </si>
  <si>
    <t>Serbia</t>
  </si>
  <si>
    <t>Ukraine</t>
  </si>
  <si>
    <t>Panama</t>
  </si>
  <si>
    <t>Mexico</t>
  </si>
  <si>
    <t>Colombia</t>
  </si>
  <si>
    <t>Egypt</t>
  </si>
  <si>
    <t>Argentina</t>
  </si>
  <si>
    <t>Morocco</t>
  </si>
  <si>
    <t>Hungary</t>
  </si>
  <si>
    <t>Philippines</t>
  </si>
  <si>
    <t>South Korea</t>
  </si>
  <si>
    <t>Dominican Republic</t>
  </si>
  <si>
    <t>United States</t>
  </si>
  <si>
    <t>United Kingdom</t>
  </si>
  <si>
    <t>Czech Republic</t>
  </si>
  <si>
    <t>Ecuador</t>
  </si>
  <si>
    <t>Australia</t>
  </si>
  <si>
    <t>Saudi Arabia</t>
  </si>
  <si>
    <t>Malaysia</t>
  </si>
  <si>
    <t>Singapore</t>
  </si>
  <si>
    <t>Belarus</t>
  </si>
  <si>
    <t>Qatar</t>
  </si>
  <si>
    <t>Finland</t>
  </si>
  <si>
    <t>Luxembourg</t>
  </si>
  <si>
    <t>Thailand</t>
  </si>
  <si>
    <t>South Africa</t>
  </si>
  <si>
    <t>Moldova</t>
  </si>
  <si>
    <t>Bangladesh</t>
  </si>
  <si>
    <t>Iceland</t>
  </si>
  <si>
    <t>Bahrain</t>
  </si>
  <si>
    <t>Kuwait</t>
  </si>
  <si>
    <t>Kazakhstan</t>
  </si>
  <si>
    <t>Estonia</t>
  </si>
  <si>
    <t>Iraq</t>
  </si>
  <si>
    <t>New Zealand</t>
  </si>
  <si>
    <t>Uzbekistan</t>
  </si>
  <si>
    <t>Slovenia</t>
  </si>
  <si>
    <t>Azerbaijan</t>
  </si>
  <si>
    <t>Armenia</t>
  </si>
  <si>
    <t>Bosnia and Herzegovina</t>
  </si>
  <si>
    <t>Lithuania</t>
  </si>
  <si>
    <t>North Macedonia</t>
  </si>
  <si>
    <t>Oman</t>
  </si>
  <si>
    <t>Slovakia</t>
  </si>
  <si>
    <t>Hong Kong</t>
  </si>
  <si>
    <t>Cameroon</t>
  </si>
  <si>
    <t>Afghanistan</t>
  </si>
  <si>
    <t>Cuba</t>
  </si>
  <si>
    <t>Bulgaria</t>
  </si>
  <si>
    <t>Tunisia</t>
  </si>
  <si>
    <t>Cyprus</t>
  </si>
  <si>
    <t>Ivory Coast</t>
  </si>
  <si>
    <t>Latvia</t>
  </si>
  <si>
    <t>Lebanon</t>
  </si>
  <si>
    <t>Costa Rica</t>
  </si>
  <si>
    <t>Ghana</t>
  </si>
  <si>
    <t>Niger</t>
  </si>
  <si>
    <t>Djibouti</t>
  </si>
  <si>
    <t>Burkina Faso</t>
  </si>
  <si>
    <t>Albania</t>
  </si>
  <si>
    <t>Uruguay</t>
  </si>
  <si>
    <t>Bolivia</t>
  </si>
  <si>
    <t>Honduras</t>
  </si>
  <si>
    <t>Nigeria</t>
  </si>
  <si>
    <t>Guinea</t>
  </si>
  <si>
    <t>San Marino</t>
  </si>
  <si>
    <t>Malta</t>
  </si>
  <si>
    <t>Jordan</t>
  </si>
  <si>
    <t>Taiwan</t>
  </si>
  <si>
    <t>Georgia</t>
  </si>
  <si>
    <t>Senegal</t>
  </si>
  <si>
    <t>Mauritius</t>
  </si>
  <si>
    <t>Montenegro</t>
  </si>
  <si>
    <t>Isle of Man</t>
  </si>
  <si>
    <t>Vietnam</t>
  </si>
  <si>
    <t>Kenya</t>
  </si>
  <si>
    <t>Sri Lanka</t>
  </si>
  <si>
    <t>Guatemala</t>
  </si>
  <si>
    <t>Venezuela</t>
  </si>
  <si>
    <t>Paraguay</t>
  </si>
  <si>
    <t>Feroe Islands</t>
  </si>
  <si>
    <t>El Salvador</t>
  </si>
  <si>
    <t>Mali</t>
  </si>
  <si>
    <t>Jamaica</t>
  </si>
  <si>
    <t>Rwanda</t>
  </si>
  <si>
    <t>Brunei</t>
  </si>
  <si>
    <t>Cambodia</t>
  </si>
  <si>
    <t>Trinidad and Tobago</t>
  </si>
  <si>
    <t>Madagascar</t>
  </si>
  <si>
    <t>Ethiopia</t>
  </si>
  <si>
    <t>Gabon</t>
  </si>
  <si>
    <t>Tanzania</t>
  </si>
  <si>
    <t>Monaco</t>
  </si>
  <si>
    <t>Myanmar</t>
  </si>
  <si>
    <t>Togo</t>
  </si>
  <si>
    <t>Somalia</t>
  </si>
  <si>
    <t>Barbados</t>
  </si>
  <si>
    <t>Liberia</t>
  </si>
  <si>
    <t>Cayman Islands</t>
  </si>
  <si>
    <t>Guyana</t>
  </si>
  <si>
    <t>French Polynesia</t>
  </si>
  <si>
    <t>Uganda</t>
  </si>
  <si>
    <t>Bahamas</t>
  </si>
  <si>
    <t>Equatorial Guinea</t>
  </si>
  <si>
    <t>Libya</t>
  </si>
  <si>
    <t>Zambia</t>
  </si>
  <si>
    <t>Haiti</t>
  </si>
  <si>
    <t>Guinea-Bissau</t>
  </si>
  <si>
    <t>Benin</t>
  </si>
  <si>
    <t>Eritrea</t>
  </si>
  <si>
    <t>Syria</t>
  </si>
  <si>
    <t>Sudan</t>
  </si>
  <si>
    <t>Mongolia</t>
  </si>
  <si>
    <t>Mozambique</t>
  </si>
  <si>
    <t>Maldives</t>
  </si>
  <si>
    <t>Chad</t>
  </si>
  <si>
    <t>Sierra Leone</t>
  </si>
  <si>
    <t>Zimbabwe</t>
  </si>
  <si>
    <t>Angola</t>
  </si>
  <si>
    <t>Laos</t>
  </si>
  <si>
    <t>Belize</t>
  </si>
  <si>
    <t>New Caledonia</t>
  </si>
  <si>
    <t>Malawi</t>
  </si>
  <si>
    <t>Nepal</t>
  </si>
  <si>
    <t>Dominica</t>
  </si>
  <si>
    <t>Namibia</t>
  </si>
  <si>
    <t>Botswana</t>
  </si>
  <si>
    <t>Curacao</t>
  </si>
  <si>
    <t>Grenada</t>
  </si>
  <si>
    <t>Falkland Islands</t>
  </si>
  <si>
    <t>Greenland</t>
  </si>
  <si>
    <t>Montserrat</t>
  </si>
  <si>
    <t>Seychelles</t>
  </si>
  <si>
    <t>Suriname</t>
  </si>
  <si>
    <t>Gambia</t>
  </si>
  <si>
    <t>Nicaragua</t>
  </si>
  <si>
    <t>Mauritania</t>
  </si>
  <si>
    <t>Papua New Guinea</t>
  </si>
  <si>
    <t>Western Sahara</t>
  </si>
  <si>
    <t>Burundi</t>
  </si>
  <si>
    <t>Bhutan</t>
  </si>
  <si>
    <t>British Virgin Islands</t>
  </si>
  <si>
    <t>South Sudan</t>
  </si>
  <si>
    <t>Yemen</t>
  </si>
  <si>
    <t>Croatia</t>
  </si>
  <si>
    <t>United Arab Emirates</t>
  </si>
  <si>
    <t>Kyrgyzstan</t>
  </si>
  <si>
    <t>Channel Islands</t>
  </si>
  <si>
    <t>Anguila</t>
  </si>
  <si>
    <t>Santa Lucia</t>
  </si>
  <si>
    <t>Antigua and Barbounda</t>
  </si>
  <si>
    <t>Aroumba</t>
  </si>
  <si>
    <t>Bermoudes</t>
  </si>
  <si>
    <t>Cape Verde</t>
  </si>
  <si>
    <t>Democratic Republic of the Congo</t>
  </si>
  <si>
    <t>Republic of Congo</t>
  </si>
  <si>
    <t>Fizi</t>
  </si>
  <si>
    <t>Gibraltar</t>
  </si>
  <si>
    <t>Vatican</t>
  </si>
  <si>
    <t>Martinika</t>
  </si>
  <si>
    <t>Turks and Caicos Islands</t>
  </si>
  <si>
    <t>Liechtnestein</t>
  </si>
  <si>
    <t>Guadelupe</t>
  </si>
  <si>
    <t>Eswatini (Swaziland)</t>
  </si>
  <si>
    <t>Makaou</t>
  </si>
  <si>
    <t>Magiot</t>
  </si>
  <si>
    <t>Reunion Island</t>
  </si>
  <si>
    <t>Saint Vincent and Grenadines</t>
  </si>
  <si>
    <t>Saint Barthelemy</t>
  </si>
  <si>
    <t>Saint Pierre and Miquelon</t>
  </si>
  <si>
    <t>Saint Christofer and Nevis</t>
  </si>
  <si>
    <t>Saint Martin (Dutch part)</t>
  </si>
  <si>
    <t>Saint Martin (French part)</t>
  </si>
  <si>
    <t>Saint Thomas and Principe</t>
  </si>
  <si>
    <t>Central African Republic</t>
  </si>
  <si>
    <t>American Virgin Islands</t>
  </si>
  <si>
    <t>Saint Helen</t>
  </si>
  <si>
    <t>Lesotho</t>
  </si>
  <si>
    <t>Palestine areas</t>
  </si>
  <si>
    <t>French Guyane</t>
  </si>
  <si>
    <t>Cosovo</t>
  </si>
  <si>
    <t>Andora</t>
  </si>
  <si>
    <t>Comores</t>
  </si>
  <si>
    <t>Turkmenistan</t>
  </si>
  <si>
    <t>Tajikistan</t>
  </si>
  <si>
    <t>Tokelaou</t>
  </si>
  <si>
    <t>Coco Islands</t>
  </si>
  <si>
    <t>Cook Islands</t>
  </si>
  <si>
    <t>Marshall Islands</t>
  </si>
  <si>
    <t>Palau</t>
  </si>
  <si>
    <t>Wallis and Futuna Islands</t>
  </si>
  <si>
    <t>Nauru</t>
  </si>
  <si>
    <t>Guam</t>
  </si>
  <si>
    <t>Samoa</t>
  </si>
  <si>
    <t>American Samoa</t>
  </si>
  <si>
    <t>Micronesia</t>
  </si>
  <si>
    <t>Tuvalu</t>
  </si>
  <si>
    <t>Solomon Islands</t>
  </si>
  <si>
    <t>Puerto Rico</t>
  </si>
  <si>
    <t>Niue</t>
  </si>
  <si>
    <t>Kiribati</t>
  </si>
  <si>
    <t>North Mariana Islands</t>
  </si>
  <si>
    <t>Tonga</t>
  </si>
  <si>
    <t>Vanuatou</t>
  </si>
  <si>
    <t>East Tumor (timor-Leste)</t>
  </si>
  <si>
    <t>Diamond Princess Cruiser</t>
  </si>
  <si>
    <t>MS Zaandam Cruiser</t>
  </si>
  <si>
    <t>Νεκροί 24.Apr.2020</t>
  </si>
  <si>
    <t>Θετικοί 24.Apr.2020</t>
  </si>
  <si>
    <t>% Νεκροί / Θετικούς</t>
  </si>
  <si>
    <t>Θετικοί / Εκατομμύριο Πληθυσμού</t>
  </si>
  <si>
    <t>Νεκροί / Εκατομμύριο Πληθυσμού</t>
  </si>
  <si>
    <t>Πληθυσμός 12.12.2019</t>
  </si>
  <si>
    <t>Νεκροί 8.Απρ.2020</t>
  </si>
  <si>
    <t>Νεκροί 13.Απρ.2020</t>
  </si>
  <si>
    <t>Νεκροί 15.Απρ.2020</t>
  </si>
  <si>
    <t>Νεκροί 17.Απρ.2020</t>
  </si>
  <si>
    <t>Χώρα</t>
  </si>
  <si>
    <t>ΣΥΝΟΛΟ ΑΦΡΙΚΉΣ</t>
  </si>
  <si>
    <t>ΑΦΡΙΚΗ</t>
  </si>
  <si>
    <t>ΣΥΝΟΛΟ ΑΣΙΑΣ</t>
  </si>
  <si>
    <t>ΑΣΙΑ</t>
  </si>
  <si>
    <t>ΣΥΝΟΛΟ ΑΜΕΡΙΚΗΣ</t>
  </si>
  <si>
    <t>ΑΜΕΡΙΚΗ</t>
  </si>
  <si>
    <t>ΣΥΝΟΛΟ ΕΥΡΩΠΗΣ</t>
  </si>
  <si>
    <t>ΕΥΡΩΠΗ</t>
  </si>
  <si>
    <t>ΣΥΝΟΛΟ ΑΦΡΙΚΗΣ</t>
  </si>
  <si>
    <t>ΣΥΝΟΛΟ ΠΑΓΚΟΣΜΙΩΣ</t>
  </si>
  <si>
    <t>Νεκροί / Εκατομμύριο Πληθυσμού 24.Απρ.2020</t>
  </si>
  <si>
    <t>Νεκροί / Εκατομμύριο Πληθυσμού 17.Απρ.2020</t>
  </si>
  <si>
    <t>-</t>
  </si>
  <si>
    <t>Νεκροί / Εκατομμύριο Πληθυσμού 17.4.2020</t>
  </si>
  <si>
    <t>Νεκροί / Εκατομμύριο Πληθυσμού 24.4.2020</t>
  </si>
  <si>
    <t>Νεκροί / Εκατομμύριο Πληθυσμού 2.5.20</t>
  </si>
  <si>
    <t>Mayotte</t>
  </si>
  <si>
    <t>French Guiana</t>
  </si>
  <si>
    <t>Congo</t>
  </si>
  <si>
    <t>Andorra</t>
  </si>
  <si>
    <t>Cabo Verde</t>
  </si>
  <si>
    <t>Sao Tome and Principe</t>
  </si>
  <si>
    <t>Martinique</t>
  </si>
  <si>
    <t>Comoros</t>
  </si>
  <si>
    <t>Aruba</t>
  </si>
  <si>
    <t>Sint Maarten (French)</t>
  </si>
  <si>
    <t>Saint Martin (Dutch)</t>
  </si>
  <si>
    <t>Saint Vincent Grenadines</t>
  </si>
  <si>
    <t>Antigua and Barbuda</t>
  </si>
  <si>
    <t>Saint Lucia</t>
  </si>
  <si>
    <t>Fiji</t>
  </si>
  <si>
    <t>Saint Kitts and Nevis</t>
  </si>
  <si>
    <t>Anguilla</t>
  </si>
  <si>
    <t>Saint Pierre Miquelon</t>
  </si>
  <si>
    <t>Νεκροί / Εκατομμύριο Πληθυσμού 19.07.20</t>
  </si>
  <si>
    <t>Θετικοί / Εκατομμύριο Πληθυσμού 16.9.20</t>
  </si>
  <si>
    <t>Νεκροί / Εκατομμύριο Πληθυσμού 16.9.20</t>
  </si>
  <si>
    <t>Νεκροί / Εκατομμύριο Πληθυσμού 22.11.20</t>
  </si>
  <si>
    <t>Νεκροί / Εκατομμύριο Πληθυσμού  22.11.20</t>
  </si>
  <si>
    <t>Czechia</t>
  </si>
  <si>
    <t>UAE-United Arab Emirates</t>
  </si>
  <si>
    <t>DRC-Democratic Republic of the Congo</t>
  </si>
  <si>
    <t>CAR-Central African Republic</t>
  </si>
  <si>
    <t>Faeroe Islands</t>
  </si>
  <si>
    <t>Bermuda</t>
  </si>
  <si>
    <t>Macao</t>
  </si>
  <si>
    <t>Timor-Leste (East Tumor)</t>
  </si>
  <si>
    <t xml:space="preserve">Increase in 3.5 months </t>
  </si>
  <si>
    <t>Πληθυσμός 31.12.2020</t>
  </si>
  <si>
    <t>Πληθυσμός 31.12.2019</t>
  </si>
  <si>
    <t>Νεκροί / Εκατομμύριο Πληθυσμού 3.1.21</t>
  </si>
  <si>
    <t>Νεκροί  3.1.21</t>
  </si>
  <si>
    <t>Θετικοί  3.1.21</t>
  </si>
  <si>
    <t>% Νεκροί / Θετικούς 3.1.21</t>
  </si>
  <si>
    <t>Europe</t>
  </si>
  <si>
    <t>America</t>
  </si>
  <si>
    <t>Asia</t>
  </si>
  <si>
    <t>Africa</t>
  </si>
  <si>
    <t>World</t>
  </si>
  <si>
    <t>World Region</t>
  </si>
  <si>
    <t>O COVID-19 ΠΑΓΚΟΣΜΙΩΣ</t>
  </si>
  <si>
    <t>Σύνολο Νεκρών 2020</t>
  </si>
  <si>
    <t>Νεκροί Covid-19 2020</t>
  </si>
  <si>
    <t>Νεκροί Covid-19 / Νεκρούς 2020</t>
  </si>
  <si>
    <t>% Αύξηση Νεκρών Covid-19 το 2021</t>
  </si>
  <si>
    <t>Πληθυσμός 31.12.2021</t>
  </si>
  <si>
    <t>% Νεκροί / Θετικούς 31.12.2021</t>
  </si>
  <si>
    <t>Νεκροί Covid-19 / Εκατομμύριο Πληθυσμού στις 31/12/2021</t>
  </si>
  <si>
    <t>Νεκροί Covid-19 31.12.2021</t>
  </si>
  <si>
    <t>Θετικοί Covid-19 31.12.2021</t>
  </si>
  <si>
    <t>North Korea</t>
  </si>
  <si>
    <t>Σύνολο Νεκρών 2021</t>
  </si>
  <si>
    <t>Death Rates source:</t>
  </si>
  <si>
    <t>https://www.macrotrends.net/countries/GRC/greece/death-rate</t>
  </si>
  <si>
    <t>Νεκροί Covid-19 / Νεκρούς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</si>
</sst>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Arial"/>
      <family val="2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Arial"/>
      <family val="2"/>
    </font>
    <font>
      <sz val="10"/>
      <color rgb="FF000000"/>
      <name val="Open Sans"/>
      <family val="2"/>
    </font>
    <font>
      <sz val="10"/>
      <color rgb="FF444444"/>
      <name val="Roboto"/>
    </font>
    <font>
      <b/>
      <sz val="14"/>
      <name val="Curacao"/>
    </font>
    <font>
      <b/>
      <sz val="10"/>
      <color theme="0"/>
      <name val="Curacao"/>
    </font>
    <font>
      <b/>
      <sz val="12"/>
      <color theme="1"/>
      <name val="Curacao"/>
    </font>
    <font>
      <b/>
      <sz val="12"/>
      <name val="Curacao"/>
    </font>
    <font>
      <b/>
      <sz val="12"/>
      <color theme="0"/>
      <name val="Curacao"/>
    </font>
    <font>
      <sz val="11"/>
      <color theme="1"/>
      <name val="Curacao"/>
    </font>
    <font>
      <b/>
      <sz val="11"/>
      <color theme="1"/>
      <name val="Curacao"/>
    </font>
    <font>
      <sz val="14"/>
      <name val="Curacao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5">
    <xf numFmtId="0" fontId="0" fillId="0" borderId="0" xfId="0"/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4" fillId="0" borderId="0" xfId="0" applyFont="1"/>
    <xf numFmtId="3" fontId="3" fillId="4" borderId="1" xfId="0" applyNumberFormat="1" applyFont="1" applyFill="1" applyBorder="1" applyAlignment="1">
      <alignment horizontal="center" wrapText="1"/>
    </xf>
    <xf numFmtId="0" fontId="1" fillId="3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3" fontId="8" fillId="3" borderId="9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/>
    </xf>
    <xf numFmtId="3" fontId="6" fillId="4" borderId="4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3" fontId="5" fillId="3" borderId="0" xfId="0" applyNumberFormat="1" applyFont="1" applyFill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3" fontId="1" fillId="3" borderId="0" xfId="0" applyNumberFormat="1" applyFont="1" applyFill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9" fillId="3" borderId="9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0" fontId="11" fillId="0" borderId="0" xfId="0" applyFont="1"/>
    <xf numFmtId="3" fontId="2" fillId="0" borderId="1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3" fontId="0" fillId="3" borderId="6" xfId="0" applyNumberFormat="1" applyFill="1" applyBorder="1" applyAlignment="1">
      <alignment horizontal="center"/>
    </xf>
    <xf numFmtId="3" fontId="7" fillId="3" borderId="9" xfId="0" applyNumberFormat="1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4" fillId="3" borderId="0" xfId="0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3" borderId="1" xfId="0" quotePrefix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3" fontId="0" fillId="3" borderId="0" xfId="0" applyNumberFormat="1" applyFont="1" applyFill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3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3" borderId="0" xfId="0" applyFont="1" applyFill="1"/>
    <xf numFmtId="0" fontId="12" fillId="4" borderId="1" xfId="0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3" fontId="11" fillId="0" borderId="9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2" fillId="4" borderId="1" xfId="0" applyNumberFormat="1" applyFont="1" applyFill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12" fillId="4" borderId="1" xfId="0" applyNumberFormat="1" applyFont="1" applyFill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3" fontId="14" fillId="3" borderId="9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3" borderId="6" xfId="0" applyNumberFormat="1" applyFont="1" applyFill="1" applyBorder="1" applyAlignment="1">
      <alignment horizontal="center"/>
    </xf>
    <xf numFmtId="3" fontId="15" fillId="3" borderId="0" xfId="0" applyNumberFormat="1" applyFont="1" applyFill="1" applyAlignment="1">
      <alignment horizontal="center"/>
    </xf>
    <xf numFmtId="3" fontId="15" fillId="0" borderId="5" xfId="0" applyNumberFormat="1" applyFont="1" applyBorder="1" applyAlignment="1">
      <alignment horizontal="center"/>
    </xf>
    <xf numFmtId="3" fontId="0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Font="1"/>
    <xf numFmtId="0" fontId="0" fillId="3" borderId="0" xfId="0" applyFont="1" applyFill="1"/>
    <xf numFmtId="4" fontId="3" fillId="4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wrapText="1"/>
    </xf>
    <xf numFmtId="10" fontId="13" fillId="3" borderId="1" xfId="0" applyNumberFormat="1" applyFont="1" applyFill="1" applyBorder="1" applyAlignment="1">
      <alignment horizontal="center"/>
    </xf>
    <xf numFmtId="10" fontId="14" fillId="3" borderId="9" xfId="0" applyNumberFormat="1" applyFont="1" applyFill="1" applyBorder="1" applyAlignment="1">
      <alignment horizontal="center"/>
    </xf>
    <xf numFmtId="10" fontId="14" fillId="3" borderId="5" xfId="0" applyNumberFormat="1" applyFont="1" applyFill="1" applyBorder="1" applyAlignment="1">
      <alignment horizontal="center"/>
    </xf>
    <xf numFmtId="10" fontId="3" fillId="4" borderId="1" xfId="0" applyNumberFormat="1" applyFont="1" applyFill="1" applyBorder="1" applyAlignment="1">
      <alignment horizontal="center"/>
    </xf>
    <xf numFmtId="10" fontId="3" fillId="3" borderId="9" xfId="0" applyNumberFormat="1" applyFon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3" fontId="13" fillId="3" borderId="9" xfId="0" applyNumberFormat="1" applyFont="1" applyFill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0" xfId="0" applyFont="1" applyFill="1" applyBorder="1"/>
    <xf numFmtId="3" fontId="16" fillId="4" borderId="1" xfId="0" applyNumberFormat="1" applyFont="1" applyFill="1" applyBorder="1" applyAlignment="1">
      <alignment horizontal="center"/>
    </xf>
    <xf numFmtId="3" fontId="16" fillId="4" borderId="1" xfId="0" applyNumberFormat="1" applyFont="1" applyFill="1" applyBorder="1" applyAlignment="1">
      <alignment horizontal="center" vertical="center" wrapText="1"/>
    </xf>
    <xf numFmtId="10" fontId="16" fillId="4" borderId="1" xfId="0" applyNumberFormat="1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right" wrapText="1"/>
    </xf>
    <xf numFmtId="3" fontId="16" fillId="4" borderId="1" xfId="0" applyNumberFormat="1" applyFont="1" applyFill="1" applyBorder="1" applyAlignment="1">
      <alignment horizontal="right"/>
    </xf>
    <xf numFmtId="3" fontId="18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13" fillId="3" borderId="10" xfId="0" applyFont="1" applyFill="1" applyBorder="1"/>
    <xf numFmtId="0" fontId="13" fillId="3" borderId="0" xfId="0" applyFont="1" applyFill="1" applyBorder="1"/>
    <xf numFmtId="3" fontId="14" fillId="3" borderId="9" xfId="0" applyNumberFormat="1" applyFont="1" applyFill="1" applyBorder="1" applyAlignment="1">
      <alignment horizontal="right"/>
    </xf>
    <xf numFmtId="3" fontId="13" fillId="3" borderId="1" xfId="0" applyNumberFormat="1" applyFont="1" applyFill="1" applyBorder="1" applyAlignment="1">
      <alignment horizontal="right"/>
    </xf>
    <xf numFmtId="3" fontId="13" fillId="5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9" fontId="16" fillId="4" borderId="1" xfId="0" applyNumberFormat="1" applyFont="1" applyFill="1" applyBorder="1" applyAlignment="1">
      <alignment horizontal="center" vertical="center" wrapText="1"/>
    </xf>
    <xf numFmtId="0" fontId="1" fillId="0" borderId="10" xfId="0" applyFont="1" applyBorder="1"/>
    <xf numFmtId="3" fontId="1" fillId="0" borderId="9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0" xfId="0" applyFont="1" applyBorder="1"/>
    <xf numFmtId="3" fontId="22" fillId="4" borderId="1" xfId="0" applyNumberFormat="1" applyFont="1" applyFill="1" applyBorder="1" applyAlignment="1">
      <alignment horizontal="center"/>
    </xf>
    <xf numFmtId="0" fontId="0" fillId="3" borderId="0" xfId="0" applyFont="1" applyFill="1" applyBorder="1"/>
    <xf numFmtId="3" fontId="22" fillId="4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center" vertical="center" wrapText="1"/>
    </xf>
    <xf numFmtId="10" fontId="17" fillId="3" borderId="10" xfId="0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right"/>
    </xf>
    <xf numFmtId="3" fontId="21" fillId="3" borderId="0" xfId="0" applyNumberFormat="1" applyFont="1" applyFill="1" applyBorder="1" applyAlignment="1">
      <alignment horizontal="right"/>
    </xf>
    <xf numFmtId="10" fontId="20" fillId="3" borderId="5" xfId="0" applyNumberFormat="1" applyFont="1" applyFill="1" applyBorder="1" applyAlignment="1">
      <alignment horizontal="center"/>
    </xf>
    <xf numFmtId="10" fontId="19" fillId="3" borderId="10" xfId="0" applyNumberFormat="1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/>
    <xf numFmtId="3" fontId="23" fillId="0" borderId="1" xfId="0" applyNumberFormat="1" applyFont="1" applyBorder="1" applyAlignment="1">
      <alignment horizontal="right"/>
    </xf>
    <xf numFmtId="3" fontId="23" fillId="5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4" fillId="0" borderId="10" xfId="0" applyFont="1" applyBorder="1"/>
    <xf numFmtId="3" fontId="8" fillId="3" borderId="9" xfId="0" applyNumberFormat="1" applyFont="1" applyFill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10" fontId="25" fillId="3" borderId="10" xfId="0" applyNumberFormat="1" applyFont="1" applyFill="1" applyBorder="1" applyAlignment="1">
      <alignment horizontal="center"/>
    </xf>
    <xf numFmtId="0" fontId="24" fillId="0" borderId="0" xfId="0" applyFont="1" applyBorder="1"/>
    <xf numFmtId="0" fontId="11" fillId="3" borderId="0" xfId="0" applyFont="1" applyFill="1"/>
    <xf numFmtId="3" fontId="26" fillId="3" borderId="1" xfId="0" applyNumberFormat="1" applyFont="1" applyFill="1" applyBorder="1" applyAlignment="1">
      <alignment horizontal="right"/>
    </xf>
    <xf numFmtId="3" fontId="26" fillId="3" borderId="1" xfId="0" applyNumberFormat="1" applyFont="1" applyFill="1" applyBorder="1" applyAlignment="1">
      <alignment horizontal="center"/>
    </xf>
    <xf numFmtId="3" fontId="25" fillId="3" borderId="1" xfId="0" applyNumberFormat="1" applyFont="1" applyFill="1" applyBorder="1" applyAlignment="1">
      <alignment horizontal="right"/>
    </xf>
    <xf numFmtId="10" fontId="25" fillId="3" borderId="1" xfId="0" applyNumberFormat="1" applyFont="1" applyFill="1" applyBorder="1" applyAlignment="1">
      <alignment horizontal="center"/>
    </xf>
    <xf numFmtId="3" fontId="26" fillId="0" borderId="1" xfId="0" applyNumberFormat="1" applyFont="1" applyBorder="1" applyAlignment="1">
      <alignment horizontal="right"/>
    </xf>
    <xf numFmtId="9" fontId="18" fillId="3" borderId="10" xfId="0" applyNumberFormat="1" applyFont="1" applyFill="1" applyBorder="1" applyAlignment="1">
      <alignment horizontal="center"/>
    </xf>
    <xf numFmtId="9" fontId="26" fillId="3" borderId="1" xfId="0" applyNumberFormat="1" applyFont="1" applyFill="1" applyBorder="1" applyAlignment="1">
      <alignment horizontal="center"/>
    </xf>
    <xf numFmtId="9" fontId="21" fillId="0" borderId="5" xfId="0" applyNumberFormat="1" applyFont="1" applyBorder="1" applyAlignment="1">
      <alignment horizontal="center"/>
    </xf>
    <xf numFmtId="9" fontId="18" fillId="0" borderId="10" xfId="0" applyNumberFormat="1" applyFont="1" applyBorder="1" applyAlignment="1">
      <alignment horizontal="center"/>
    </xf>
    <xf numFmtId="9" fontId="26" fillId="0" borderId="10" xfId="0" applyNumberFormat="1" applyFont="1" applyBorder="1" applyAlignment="1">
      <alignment horizontal="center"/>
    </xf>
    <xf numFmtId="9" fontId="0" fillId="0" borderId="0" xfId="0" applyNumberFormat="1" applyFont="1" applyAlignment="1">
      <alignment horizontal="center"/>
    </xf>
    <xf numFmtId="3" fontId="13" fillId="3" borderId="0" xfId="0" applyNumberFormat="1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9" fontId="18" fillId="3" borderId="9" xfId="0" applyNumberFormat="1" applyFont="1" applyFill="1" applyBorder="1" applyAlignment="1">
      <alignment horizontal="center" vertical="center"/>
    </xf>
    <xf numFmtId="9" fontId="27" fillId="3" borderId="9" xfId="0" applyNumberFormat="1" applyFont="1" applyFill="1" applyBorder="1" applyAlignment="1">
      <alignment horizontal="center" vertical="center"/>
    </xf>
    <xf numFmtId="10" fontId="23" fillId="3" borderId="1" xfId="0" applyNumberFormat="1" applyFont="1" applyFill="1" applyBorder="1" applyAlignment="1">
      <alignment horizontal="center" vertical="center"/>
    </xf>
    <xf numFmtId="10" fontId="16" fillId="4" borderId="1" xfId="0" applyNumberFormat="1" applyFont="1" applyFill="1" applyBorder="1" applyAlignment="1">
      <alignment horizontal="center" vertical="center"/>
    </xf>
    <xf numFmtId="9" fontId="18" fillId="3" borderId="0" xfId="0" applyNumberFormat="1" applyFont="1" applyFill="1" applyBorder="1" applyAlignment="1">
      <alignment horizontal="center" vertical="center"/>
    </xf>
    <xf numFmtId="9" fontId="28" fillId="3" borderId="9" xfId="0" applyNumberFormat="1" applyFont="1" applyFill="1" applyBorder="1" applyAlignment="1">
      <alignment horizontal="center" vertical="center"/>
    </xf>
    <xf numFmtId="9" fontId="29" fillId="3" borderId="9" xfId="0" applyNumberFormat="1" applyFont="1" applyFill="1" applyBorder="1" applyAlignment="1">
      <alignment horizontal="center" vertical="center"/>
    </xf>
    <xf numFmtId="9" fontId="30" fillId="0" borderId="0" xfId="0" applyNumberFormat="1" applyFont="1" applyAlignment="1">
      <alignment horizontal="center" vertical="center"/>
    </xf>
    <xf numFmtId="10" fontId="23" fillId="5" borderId="1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3" fontId="18" fillId="3" borderId="9" xfId="0" applyNumberFormat="1" applyFont="1" applyFill="1" applyBorder="1" applyAlignment="1">
      <alignment horizontal="center" vertical="center"/>
    </xf>
    <xf numFmtId="10" fontId="22" fillId="6" borderId="1" xfId="0" applyNumberFormat="1" applyFont="1" applyFill="1" applyBorder="1" applyAlignment="1">
      <alignment horizontal="center"/>
    </xf>
    <xf numFmtId="9" fontId="31" fillId="7" borderId="1" xfId="0" applyNumberFormat="1" applyFont="1" applyFill="1" applyBorder="1" applyAlignment="1">
      <alignment horizontal="center"/>
    </xf>
    <xf numFmtId="3" fontId="22" fillId="7" borderId="1" xfId="0" applyNumberFormat="1" applyFont="1" applyFill="1" applyBorder="1" applyAlignment="1">
      <alignment horizontal="center"/>
    </xf>
    <xf numFmtId="3" fontId="26" fillId="5" borderId="1" xfId="0" applyNumberFormat="1" applyFont="1" applyFill="1" applyBorder="1" applyAlignment="1">
      <alignment horizontal="center"/>
    </xf>
    <xf numFmtId="10" fontId="25" fillId="5" borderId="1" xfId="0" applyNumberFormat="1" applyFont="1" applyFill="1" applyBorder="1" applyAlignment="1">
      <alignment horizontal="center"/>
    </xf>
    <xf numFmtId="9" fontId="26" fillId="5" borderId="1" xfId="0" applyNumberFormat="1" applyFont="1" applyFill="1" applyBorder="1" applyAlignment="1">
      <alignment horizontal="center"/>
    </xf>
    <xf numFmtId="10" fontId="31" fillId="7" borderId="1" xfId="0" applyNumberFormat="1" applyFont="1" applyFill="1" applyBorder="1" applyAlignment="1">
      <alignment horizontal="center"/>
    </xf>
    <xf numFmtId="10" fontId="22" fillId="7" borderId="1" xfId="0" applyNumberFormat="1" applyFont="1" applyFill="1" applyBorder="1" applyAlignment="1">
      <alignment horizontal="center"/>
    </xf>
    <xf numFmtId="9" fontId="22" fillId="7" borderId="1" xfId="0" applyNumberFormat="1" applyFont="1" applyFill="1" applyBorder="1" applyAlignment="1">
      <alignment horizontal="center"/>
    </xf>
    <xf numFmtId="3" fontId="18" fillId="3" borderId="1" xfId="0" applyNumberFormat="1" applyFont="1" applyFill="1" applyBorder="1" applyAlignment="1">
      <alignment horizontal="center" vertical="center"/>
    </xf>
    <xf numFmtId="3" fontId="18" fillId="5" borderId="1" xfId="0" applyNumberFormat="1" applyFont="1" applyFill="1" applyBorder="1" applyAlignment="1">
      <alignment horizontal="center" vertical="center"/>
    </xf>
    <xf numFmtId="3" fontId="17" fillId="3" borderId="9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/>
    </xf>
    <xf numFmtId="3" fontId="21" fillId="0" borderId="1" xfId="0" applyNumberFormat="1" applyFont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9" fillId="4" borderId="1" xfId="0" applyFont="1" applyFill="1" applyBorder="1"/>
    <xf numFmtId="10" fontId="22" fillId="4" borderId="1" xfId="0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34" fillId="3" borderId="10" xfId="0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 wrapText="1"/>
    </xf>
    <xf numFmtId="0" fontId="37" fillId="3" borderId="1" xfId="0" applyFont="1" applyFill="1" applyBorder="1" applyAlignment="1">
      <alignment horizontal="center"/>
    </xf>
    <xf numFmtId="0" fontId="38" fillId="4" borderId="1" xfId="0" applyFont="1" applyFill="1" applyBorder="1" applyAlignment="1">
      <alignment horizontal="center"/>
    </xf>
    <xf numFmtId="0" fontId="36" fillId="3" borderId="5" xfId="0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 wrapText="1"/>
    </xf>
    <xf numFmtId="0" fontId="39" fillId="5" borderId="1" xfId="0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 wrapText="1"/>
    </xf>
    <xf numFmtId="0" fontId="35" fillId="4" borderId="1" xfId="0" applyFont="1" applyFill="1" applyBorder="1" applyAlignment="1">
      <alignment horizontal="center" wrapText="1"/>
    </xf>
    <xf numFmtId="0" fontId="40" fillId="3" borderId="10" xfId="0" applyFont="1" applyFill="1" applyBorder="1" applyAlignment="1">
      <alignment horizontal="center"/>
    </xf>
    <xf numFmtId="0" fontId="41" fillId="3" borderId="1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3" fontId="33" fillId="3" borderId="0" xfId="0" applyNumberFormat="1" applyFont="1" applyFill="1"/>
    <xf numFmtId="3" fontId="32" fillId="3" borderId="0" xfId="0" applyNumberFormat="1" applyFont="1" applyFill="1"/>
    <xf numFmtId="3" fontId="0" fillId="3" borderId="1" xfId="0" applyNumberFormat="1" applyFont="1" applyFill="1" applyBorder="1"/>
    <xf numFmtId="3" fontId="0" fillId="3" borderId="0" xfId="0" applyNumberFormat="1" applyFont="1" applyFill="1" applyAlignment="1">
      <alignment horizontal="right"/>
    </xf>
    <xf numFmtId="3" fontId="16" fillId="7" borderId="1" xfId="0" applyNumberFormat="1" applyFont="1" applyFill="1" applyBorder="1" applyAlignment="1">
      <alignment horizontal="right"/>
    </xf>
    <xf numFmtId="10" fontId="42" fillId="4" borderId="1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the.000/Desktop/&#921;&#931;&#923;&#913;&#924;%20&#928;&#945;&#961;&#940;&#947;&#969;&#957;-5%20&#924;&#949;&#955;&#941;&#964;&#951;%20&#933;&#934;&#917;&#920;&#913;/5&#959;&#962;%20&#928;&#945;&#961;&#940;&#947;&#969;&#957;%20&#964;&#949;&#955;&#953;&#954;&#972;/&#931;&#973;&#947;&#954;&#961;&#953;&#963;&#951;%20&#924;&#959;&#965;&#963;&#959;&#965;&#955;&#956;&#945;&#957;&#953;&#954;&#959;&#973;%20&#956;&#949;%20&#928;&#945;&#947;&#954;&#972;&#963;&#956;&#953;&#959;%20&#960;&#955;&#951;&#952;&#965;&#963;&#956;&#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Κόσμος"/>
      <sheetName val="Sheet1"/>
    </sheetNames>
    <sheetDataSet>
      <sheetData sheetId="0" refreshError="1">
        <row r="13">
          <cell r="B13" t="str">
            <v>Cosovo</v>
          </cell>
          <cell r="C13">
            <v>1870981</v>
          </cell>
        </row>
        <row r="14">
          <cell r="B14" t="str">
            <v>Albania</v>
          </cell>
          <cell r="C14">
            <v>2880913</v>
          </cell>
        </row>
        <row r="15">
          <cell r="B15" t="str">
            <v>Bosnia and Herzegovina</v>
          </cell>
          <cell r="C15">
            <v>3300998</v>
          </cell>
        </row>
        <row r="16">
          <cell r="B16" t="str">
            <v>North Macedonia</v>
          </cell>
          <cell r="C16">
            <v>2083458</v>
          </cell>
        </row>
        <row r="17">
          <cell r="B17" t="str">
            <v>Cyprus</v>
          </cell>
          <cell r="C17">
            <v>1198574</v>
          </cell>
        </row>
        <row r="18">
          <cell r="B18" t="str">
            <v>Montenegro</v>
          </cell>
          <cell r="C18">
            <v>627988</v>
          </cell>
        </row>
        <row r="19">
          <cell r="B19" t="str">
            <v>Russia</v>
          </cell>
          <cell r="C19">
            <v>145872260</v>
          </cell>
        </row>
        <row r="20">
          <cell r="B20" t="str">
            <v>Bulgaria</v>
          </cell>
          <cell r="C20">
            <v>7000117</v>
          </cell>
        </row>
        <row r="21">
          <cell r="B21" t="str">
            <v>France</v>
          </cell>
          <cell r="C21">
            <v>65129731</v>
          </cell>
        </row>
        <row r="22">
          <cell r="B22" t="str">
            <v>Sweden</v>
          </cell>
          <cell r="C22">
            <v>10036391</v>
          </cell>
        </row>
        <row r="23">
          <cell r="B23" t="str">
            <v>Austria</v>
          </cell>
          <cell r="C23">
            <v>8955108</v>
          </cell>
        </row>
        <row r="24">
          <cell r="B24" t="str">
            <v>Belgium</v>
          </cell>
          <cell r="C24">
            <v>11539326</v>
          </cell>
        </row>
        <row r="25">
          <cell r="B25" t="str">
            <v>United Kingdom</v>
          </cell>
          <cell r="C25">
            <v>67530161</v>
          </cell>
        </row>
        <row r="26">
          <cell r="B26" t="str">
            <v>Germany</v>
          </cell>
          <cell r="C26">
            <v>83517046</v>
          </cell>
        </row>
        <row r="27">
          <cell r="B27" t="str">
            <v>Greece</v>
          </cell>
          <cell r="C27">
            <v>10473452</v>
          </cell>
        </row>
        <row r="28">
          <cell r="B28" t="str">
            <v>Netherlands</v>
          </cell>
          <cell r="C28">
            <v>17097123</v>
          </cell>
        </row>
        <row r="29">
          <cell r="B29" t="str">
            <v>Denmark</v>
          </cell>
          <cell r="C29">
            <v>5771877</v>
          </cell>
        </row>
        <row r="30">
          <cell r="B30" t="str">
            <v>Liechtnestein</v>
          </cell>
          <cell r="C30">
            <v>38020</v>
          </cell>
        </row>
        <row r="31">
          <cell r="B31" t="str">
            <v>Switzerland</v>
          </cell>
          <cell r="C31">
            <v>8591361</v>
          </cell>
        </row>
        <row r="32">
          <cell r="B32" t="str">
            <v>Italy</v>
          </cell>
          <cell r="C32">
            <v>60550092</v>
          </cell>
        </row>
        <row r="33">
          <cell r="B33" t="str">
            <v>Spain</v>
          </cell>
          <cell r="C33">
            <v>46736782</v>
          </cell>
        </row>
        <row r="34">
          <cell r="B34" t="str">
            <v>Gibraltar</v>
          </cell>
          <cell r="C34">
            <v>33706</v>
          </cell>
        </row>
        <row r="35">
          <cell r="B35" t="str">
            <v>Slovenia</v>
          </cell>
          <cell r="C35">
            <v>2078654</v>
          </cell>
        </row>
        <row r="36">
          <cell r="B36" t="str">
            <v>Norway</v>
          </cell>
          <cell r="C36">
            <v>5378859</v>
          </cell>
        </row>
        <row r="37">
          <cell r="B37" t="str">
            <v>Luxembourg</v>
          </cell>
          <cell r="C37">
            <v>615730</v>
          </cell>
        </row>
        <row r="38">
          <cell r="B38" t="str">
            <v>Andora</v>
          </cell>
          <cell r="C38">
            <v>77146</v>
          </cell>
        </row>
        <row r="39">
          <cell r="B39" t="str">
            <v>Malta</v>
          </cell>
          <cell r="C39">
            <v>440377</v>
          </cell>
        </row>
        <row r="40">
          <cell r="B40" t="str">
            <v>Serbia</v>
          </cell>
          <cell r="C40">
            <v>8772228</v>
          </cell>
        </row>
        <row r="41">
          <cell r="B41" t="str">
            <v>Ukraine</v>
          </cell>
          <cell r="C41">
            <v>43993643</v>
          </cell>
        </row>
        <row r="42">
          <cell r="B42" t="str">
            <v>Finland</v>
          </cell>
          <cell r="C42">
            <v>5532159</v>
          </cell>
        </row>
        <row r="43">
          <cell r="B43" t="str">
            <v>Croatia</v>
          </cell>
          <cell r="C43">
            <v>4130299</v>
          </cell>
        </row>
        <row r="44">
          <cell r="B44" t="str">
            <v>Ireland</v>
          </cell>
          <cell r="C44">
            <v>4882498</v>
          </cell>
        </row>
        <row r="45">
          <cell r="B45" t="str">
            <v>Belarus</v>
          </cell>
          <cell r="C45">
            <v>9452409</v>
          </cell>
        </row>
        <row r="46">
          <cell r="B46" t="str">
            <v>Romania</v>
          </cell>
          <cell r="C46">
            <v>19364558</v>
          </cell>
        </row>
        <row r="47">
          <cell r="B47" t="str">
            <v>Feroe Islands</v>
          </cell>
          <cell r="C47">
            <v>48677</v>
          </cell>
        </row>
        <row r="48">
          <cell r="B48" t="str">
            <v>Portugal</v>
          </cell>
          <cell r="C48">
            <v>10226178</v>
          </cell>
        </row>
        <row r="49">
          <cell r="B49" t="str">
            <v>Hungary</v>
          </cell>
          <cell r="C49">
            <v>9684680</v>
          </cell>
        </row>
        <row r="50">
          <cell r="B50" t="str">
            <v>Moldova</v>
          </cell>
          <cell r="C50">
            <v>4043258</v>
          </cell>
        </row>
        <row r="51">
          <cell r="B51" t="str">
            <v>San Marino</v>
          </cell>
          <cell r="C51">
            <v>33864</v>
          </cell>
        </row>
        <row r="52">
          <cell r="B52" t="str">
            <v>Iceland</v>
          </cell>
          <cell r="C52">
            <v>339037</v>
          </cell>
        </row>
        <row r="53">
          <cell r="B53" t="str">
            <v>Isle of Man</v>
          </cell>
          <cell r="C53">
            <v>84589</v>
          </cell>
        </row>
        <row r="54">
          <cell r="B54" t="str">
            <v>Slovakia</v>
          </cell>
          <cell r="C54">
            <v>5457012</v>
          </cell>
        </row>
        <row r="55">
          <cell r="B55" t="str">
            <v>Czech Republic</v>
          </cell>
          <cell r="C55">
            <v>10689213</v>
          </cell>
        </row>
        <row r="56">
          <cell r="B56" t="str">
            <v>Monaco</v>
          </cell>
          <cell r="C56">
            <v>38967</v>
          </cell>
        </row>
        <row r="57">
          <cell r="B57" t="str">
            <v>Estonia</v>
          </cell>
          <cell r="C57">
            <v>1325649</v>
          </cell>
        </row>
        <row r="58">
          <cell r="B58" t="str">
            <v>Lithuania</v>
          </cell>
          <cell r="C58">
            <v>2759631</v>
          </cell>
        </row>
        <row r="59">
          <cell r="B59" t="str">
            <v>Latvia</v>
          </cell>
          <cell r="C59">
            <v>1906740</v>
          </cell>
        </row>
        <row r="60">
          <cell r="B60" t="str">
            <v>Poland</v>
          </cell>
          <cell r="C60">
            <v>37887771</v>
          </cell>
        </row>
        <row r="61">
          <cell r="B61" t="str">
            <v>Vatican</v>
          </cell>
          <cell r="C61">
            <v>815</v>
          </cell>
        </row>
        <row r="62">
          <cell r="B62" t="str">
            <v>Channel Islands</v>
          </cell>
          <cell r="C62">
            <v>172264</v>
          </cell>
        </row>
        <row r="63">
          <cell r="B63">
            <v>0</v>
          </cell>
          <cell r="C63">
            <v>750252370</v>
          </cell>
        </row>
        <row r="66">
          <cell r="B66" t="str">
            <v>Country</v>
          </cell>
          <cell r="C66" t="str">
            <v>Πληθυσμός 2019 (UN)</v>
          </cell>
        </row>
        <row r="67">
          <cell r="B67" t="str">
            <v>Maldives</v>
          </cell>
          <cell r="C67">
            <v>530957</v>
          </cell>
        </row>
        <row r="68">
          <cell r="B68" t="str">
            <v>Suriname</v>
          </cell>
          <cell r="C68">
            <v>581363</v>
          </cell>
        </row>
        <row r="69">
          <cell r="B69" t="str">
            <v>Guyana</v>
          </cell>
          <cell r="C69">
            <v>782775</v>
          </cell>
        </row>
        <row r="70">
          <cell r="B70" t="str">
            <v>Trinidad and Tobago</v>
          </cell>
          <cell r="C70">
            <v>1394969</v>
          </cell>
        </row>
        <row r="71">
          <cell r="B71" t="str">
            <v>Canada</v>
          </cell>
          <cell r="C71">
            <v>37411038</v>
          </cell>
        </row>
        <row r="72">
          <cell r="B72" t="str">
            <v>Argentina</v>
          </cell>
          <cell r="C72">
            <v>44780675</v>
          </cell>
        </row>
        <row r="73">
          <cell r="B73" t="str">
            <v>Dominica</v>
          </cell>
          <cell r="C73">
            <v>71808</v>
          </cell>
        </row>
        <row r="74">
          <cell r="B74" t="str">
            <v>Saint Vincent and Grenadines</v>
          </cell>
          <cell r="C74">
            <v>110593</v>
          </cell>
        </row>
        <row r="75">
          <cell r="B75" t="str">
            <v>Saint Pierre and Miquelon</v>
          </cell>
          <cell r="C75">
            <v>5821</v>
          </cell>
        </row>
        <row r="76">
          <cell r="B76" t="str">
            <v>Barbados</v>
          </cell>
          <cell r="C76">
            <v>287021</v>
          </cell>
        </row>
        <row r="77">
          <cell r="B77" t="str">
            <v>Greenland</v>
          </cell>
          <cell r="C77">
            <v>56660</v>
          </cell>
        </row>
        <row r="78">
          <cell r="B78" t="str">
            <v>British Virgin Islands</v>
          </cell>
          <cell r="C78">
            <v>30033</v>
          </cell>
        </row>
        <row r="79">
          <cell r="B79" t="str">
            <v>United States</v>
          </cell>
          <cell r="C79">
            <v>329064917</v>
          </cell>
        </row>
        <row r="80">
          <cell r="B80" t="str">
            <v>American Virgin Islands</v>
          </cell>
          <cell r="C80">
            <v>104579</v>
          </cell>
        </row>
        <row r="81">
          <cell r="B81" t="str">
            <v>Grenada</v>
          </cell>
          <cell r="C81">
            <v>112002</v>
          </cell>
        </row>
        <row r="82">
          <cell r="B82" t="str">
            <v>French Guyane</v>
          </cell>
          <cell r="C82">
            <v>290823</v>
          </cell>
        </row>
        <row r="83">
          <cell r="B83" t="str">
            <v>Bermoudes</v>
          </cell>
          <cell r="C83">
            <v>62508</v>
          </cell>
        </row>
        <row r="84">
          <cell r="B84" t="str">
            <v>Falkland Islands</v>
          </cell>
          <cell r="C84">
            <v>3372</v>
          </cell>
        </row>
        <row r="85">
          <cell r="B85" t="str">
            <v>Brazil</v>
          </cell>
          <cell r="C85">
            <v>211049519</v>
          </cell>
        </row>
        <row r="86">
          <cell r="B86" t="str">
            <v>Montserrat</v>
          </cell>
          <cell r="C86">
            <v>4991</v>
          </cell>
        </row>
        <row r="87">
          <cell r="B87" t="str">
            <v>Panama</v>
          </cell>
          <cell r="C87">
            <v>4246440</v>
          </cell>
        </row>
        <row r="88">
          <cell r="B88" t="str">
            <v>Santa Lucia</v>
          </cell>
          <cell r="C88">
            <v>182795</v>
          </cell>
        </row>
        <row r="89">
          <cell r="B89" t="str">
            <v>Guadelupe</v>
          </cell>
          <cell r="C89">
            <v>400048</v>
          </cell>
        </row>
        <row r="90">
          <cell r="B90" t="str">
            <v>Venezuela</v>
          </cell>
          <cell r="C90">
            <v>28515829</v>
          </cell>
        </row>
        <row r="91">
          <cell r="B91" t="str">
            <v>Turks and Caicos Islands</v>
          </cell>
          <cell r="C91">
            <v>38194</v>
          </cell>
        </row>
        <row r="92">
          <cell r="B92" t="str">
            <v>Aroumba</v>
          </cell>
          <cell r="C92">
            <v>106310</v>
          </cell>
        </row>
        <row r="93">
          <cell r="B93" t="str">
            <v>Honduras</v>
          </cell>
          <cell r="C93">
            <v>9746115</v>
          </cell>
        </row>
        <row r="94">
          <cell r="B94" t="str">
            <v>Anguila</v>
          </cell>
          <cell r="C94">
            <v>14872</v>
          </cell>
        </row>
        <row r="95">
          <cell r="B95" t="str">
            <v>Martinika</v>
          </cell>
          <cell r="C95">
            <v>375557</v>
          </cell>
        </row>
        <row r="96">
          <cell r="B96" t="str">
            <v>Bahamas</v>
          </cell>
          <cell r="C96">
            <v>389486</v>
          </cell>
        </row>
        <row r="97">
          <cell r="B97" t="str">
            <v>Antigua and Barbounda</v>
          </cell>
          <cell r="C97">
            <v>97115</v>
          </cell>
        </row>
        <row r="98">
          <cell r="B98" t="str">
            <v>Colombia</v>
          </cell>
          <cell r="C98">
            <v>50339443</v>
          </cell>
        </row>
        <row r="99">
          <cell r="B99" t="str">
            <v>Jamaica</v>
          </cell>
          <cell r="C99">
            <v>2948277</v>
          </cell>
        </row>
        <row r="100">
          <cell r="B100" t="str">
            <v>Cayman Islands</v>
          </cell>
          <cell r="C100">
            <v>64947.999999999993</v>
          </cell>
        </row>
        <row r="101">
          <cell r="B101" t="str">
            <v>Saint Christofer and Nevis</v>
          </cell>
          <cell r="C101">
            <v>52834</v>
          </cell>
        </row>
        <row r="102">
          <cell r="B102" t="str">
            <v>Belize</v>
          </cell>
          <cell r="C102">
            <v>390351</v>
          </cell>
        </row>
        <row r="103">
          <cell r="B103" t="str">
            <v>Mexico</v>
          </cell>
          <cell r="C103">
            <v>127575529</v>
          </cell>
        </row>
        <row r="104">
          <cell r="B104" t="str">
            <v>Cuba</v>
          </cell>
          <cell r="C104">
            <v>11333484</v>
          </cell>
        </row>
        <row r="105">
          <cell r="B105" t="str">
            <v>Haiti</v>
          </cell>
          <cell r="C105">
            <v>11263079</v>
          </cell>
        </row>
        <row r="106">
          <cell r="B106" t="str">
            <v>Puerto Rico</v>
          </cell>
          <cell r="C106">
            <v>2933404</v>
          </cell>
        </row>
        <row r="107">
          <cell r="B107" t="str">
            <v>El Salvador</v>
          </cell>
          <cell r="C107">
            <v>6453550</v>
          </cell>
        </row>
        <row r="108">
          <cell r="B108" t="str">
            <v>Uruguay</v>
          </cell>
          <cell r="C108">
            <v>3461731</v>
          </cell>
        </row>
        <row r="109">
          <cell r="B109" t="str">
            <v>Costa Rica</v>
          </cell>
          <cell r="C109">
            <v>5047561</v>
          </cell>
        </row>
        <row r="110">
          <cell r="B110" t="str">
            <v>Chile</v>
          </cell>
          <cell r="C110">
            <v>18952035</v>
          </cell>
        </row>
        <row r="111">
          <cell r="B111" t="str">
            <v>Dominican Republic</v>
          </cell>
          <cell r="C111">
            <v>10738957</v>
          </cell>
        </row>
        <row r="112">
          <cell r="B112" t="str">
            <v>Bolivia</v>
          </cell>
          <cell r="C112">
            <v>11513102</v>
          </cell>
        </row>
        <row r="113">
          <cell r="B113" t="str">
            <v>Nicaragua</v>
          </cell>
          <cell r="C113">
            <v>6545503</v>
          </cell>
        </row>
        <row r="114">
          <cell r="B114" t="str">
            <v>Paraguay</v>
          </cell>
          <cell r="C114">
            <v>7044639</v>
          </cell>
        </row>
        <row r="115">
          <cell r="B115" t="str">
            <v>Guatemala</v>
          </cell>
          <cell r="C115">
            <v>17581476</v>
          </cell>
        </row>
        <row r="116">
          <cell r="B116" t="str">
            <v>Ecuador</v>
          </cell>
          <cell r="C116">
            <v>17373657</v>
          </cell>
        </row>
        <row r="117">
          <cell r="B117" t="str">
            <v>Peru</v>
          </cell>
          <cell r="C117">
            <v>32510462</v>
          </cell>
        </row>
        <row r="118">
          <cell r="B118" t="str">
            <v>Curacao</v>
          </cell>
          <cell r="C118">
            <v>163423</v>
          </cell>
        </row>
        <row r="119">
          <cell r="B119" t="str">
            <v>Saint Barthelemy</v>
          </cell>
          <cell r="C119">
            <v>9853</v>
          </cell>
        </row>
        <row r="120">
          <cell r="B120" t="str">
            <v>Saint Martin (Dutch part)</v>
          </cell>
          <cell r="C120">
            <v>42389</v>
          </cell>
        </row>
        <row r="121">
          <cell r="B121" t="str">
            <v>Saint Martin (French part)</v>
          </cell>
          <cell r="C121">
            <v>38002</v>
          </cell>
        </row>
        <row r="122">
          <cell r="B122">
            <v>0</v>
          </cell>
          <cell r="C122">
            <v>1015226874</v>
          </cell>
        </row>
        <row r="125">
          <cell r="B125" t="str">
            <v>Αριθμός Χωρών</v>
          </cell>
          <cell r="C125" t="str">
            <v>Πληθυσμός 2019 (UN)</v>
          </cell>
        </row>
        <row r="126">
          <cell r="B126" t="str">
            <v>Iraq</v>
          </cell>
          <cell r="C126">
            <v>39309789</v>
          </cell>
        </row>
        <row r="127">
          <cell r="B127" t="str">
            <v>Azerbaijan</v>
          </cell>
          <cell r="C127">
            <v>10047719</v>
          </cell>
        </row>
        <row r="128">
          <cell r="B128" t="str">
            <v>Afghanistan</v>
          </cell>
          <cell r="C128">
            <v>38041757</v>
          </cell>
        </row>
        <row r="129">
          <cell r="B129" t="str">
            <v>Turkmenistan</v>
          </cell>
          <cell r="C129">
            <v>5942094</v>
          </cell>
        </row>
        <row r="130">
          <cell r="B130" t="str">
            <v>Tajikistan</v>
          </cell>
          <cell r="C130">
            <v>9321023</v>
          </cell>
        </row>
        <row r="131">
          <cell r="B131" t="str">
            <v>Uzbekistan</v>
          </cell>
          <cell r="C131">
            <v>32981714.999999996</v>
          </cell>
        </row>
        <row r="132">
          <cell r="B132" t="str">
            <v>Kyrgyzstan</v>
          </cell>
          <cell r="C132">
            <v>6415851</v>
          </cell>
        </row>
        <row r="133">
          <cell r="B133" t="str">
            <v>Kazakhstan</v>
          </cell>
          <cell r="C133">
            <v>18551428</v>
          </cell>
        </row>
        <row r="134">
          <cell r="B134" t="str">
            <v>Georgia</v>
          </cell>
          <cell r="C134">
            <v>3996762</v>
          </cell>
        </row>
        <row r="135">
          <cell r="B135" t="str">
            <v>Armenia</v>
          </cell>
          <cell r="C135">
            <v>2957728</v>
          </cell>
        </row>
        <row r="136">
          <cell r="B136">
            <v>0</v>
          </cell>
          <cell r="C136">
            <v>167565866</v>
          </cell>
        </row>
        <row r="139">
          <cell r="B139" t="str">
            <v>Country</v>
          </cell>
          <cell r="C139" t="str">
            <v>Πληθυσμός 2019 (UN)</v>
          </cell>
        </row>
        <row r="140">
          <cell r="B140" t="str">
            <v>Iran</v>
          </cell>
          <cell r="C140">
            <v>82913893</v>
          </cell>
        </row>
        <row r="141">
          <cell r="B141" t="str">
            <v>Bangladesh</v>
          </cell>
          <cell r="C141">
            <v>163046173</v>
          </cell>
        </row>
        <row r="142">
          <cell r="B142" t="str">
            <v>Pakistan</v>
          </cell>
          <cell r="C142">
            <v>216565317</v>
          </cell>
        </row>
        <row r="143">
          <cell r="B143" t="str">
            <v>India</v>
          </cell>
          <cell r="C143">
            <v>1366417756</v>
          </cell>
        </row>
        <row r="144">
          <cell r="B144" t="str">
            <v>Sri Lanka</v>
          </cell>
          <cell r="C144">
            <v>21323734</v>
          </cell>
        </row>
        <row r="145">
          <cell r="B145" t="str">
            <v>Nepal</v>
          </cell>
          <cell r="C145">
            <v>28608715</v>
          </cell>
        </row>
        <row r="146">
          <cell r="B146" t="str">
            <v>Myanmar</v>
          </cell>
          <cell r="C146">
            <v>54045422</v>
          </cell>
        </row>
        <row r="147">
          <cell r="B147" t="str">
            <v>Bhutan</v>
          </cell>
          <cell r="C147">
            <v>763094</v>
          </cell>
        </row>
        <row r="148">
          <cell r="B148">
            <v>0</v>
          </cell>
          <cell r="C148">
            <v>1933684104</v>
          </cell>
        </row>
        <row r="151">
          <cell r="B151" t="str">
            <v>Country</v>
          </cell>
          <cell r="C151" t="str">
            <v>Πληθυσμός 2019 (UN)</v>
          </cell>
        </row>
        <row r="152">
          <cell r="B152" t="str">
            <v>Indonesia</v>
          </cell>
          <cell r="C152">
            <v>270625567</v>
          </cell>
        </row>
        <row r="153">
          <cell r="B153" t="str">
            <v>Guinea</v>
          </cell>
          <cell r="C153">
            <v>12771246</v>
          </cell>
        </row>
        <row r="154">
          <cell r="B154" t="str">
            <v>Brunei</v>
          </cell>
          <cell r="C154">
            <v>433296</v>
          </cell>
        </row>
        <row r="155">
          <cell r="B155" t="str">
            <v>Tokelaou</v>
          </cell>
          <cell r="C155">
            <v>1330</v>
          </cell>
        </row>
        <row r="156">
          <cell r="B156" t="str">
            <v>Coco Islands</v>
          </cell>
          <cell r="C156">
            <v>544</v>
          </cell>
        </row>
        <row r="157">
          <cell r="B157" t="str">
            <v>Malaysia</v>
          </cell>
          <cell r="C157">
            <v>31949789</v>
          </cell>
        </row>
        <row r="158">
          <cell r="B158" t="str">
            <v>Cambodia</v>
          </cell>
          <cell r="C158">
            <v>16486542.000000002</v>
          </cell>
        </row>
        <row r="159">
          <cell r="B159" t="str">
            <v>Singapore</v>
          </cell>
          <cell r="C159">
            <v>5804343</v>
          </cell>
        </row>
        <row r="160">
          <cell r="B160" t="str">
            <v>Philippines</v>
          </cell>
          <cell r="C160">
            <v>108116622</v>
          </cell>
        </row>
        <row r="161">
          <cell r="B161" t="str">
            <v>Fizi</v>
          </cell>
          <cell r="C161">
            <v>889955</v>
          </cell>
        </row>
        <row r="162">
          <cell r="B162" t="str">
            <v>Mongolia</v>
          </cell>
          <cell r="C162">
            <v>3225166</v>
          </cell>
        </row>
        <row r="163">
          <cell r="B163" t="str">
            <v>Thailand</v>
          </cell>
          <cell r="C163">
            <v>69625581</v>
          </cell>
        </row>
        <row r="164">
          <cell r="B164" t="str">
            <v>Hong Kong</v>
          </cell>
          <cell r="C164">
            <v>7436157</v>
          </cell>
        </row>
        <row r="165">
          <cell r="B165" t="str">
            <v>China</v>
          </cell>
          <cell r="C165">
            <v>1433783692</v>
          </cell>
        </row>
        <row r="166">
          <cell r="B166" t="str">
            <v>New Caledonia</v>
          </cell>
          <cell r="C166">
            <v>282757</v>
          </cell>
        </row>
        <row r="167">
          <cell r="B167" t="str">
            <v>Australia</v>
          </cell>
          <cell r="C167">
            <v>25203200</v>
          </cell>
        </row>
        <row r="168">
          <cell r="B168" t="str">
            <v>Cook Islands</v>
          </cell>
          <cell r="C168">
            <v>17547</v>
          </cell>
        </row>
        <row r="169">
          <cell r="B169" t="str">
            <v>Marshall Islands</v>
          </cell>
          <cell r="C169">
            <v>58791</v>
          </cell>
        </row>
        <row r="170">
          <cell r="B170" t="str">
            <v>Palau</v>
          </cell>
          <cell r="C170">
            <v>18001</v>
          </cell>
        </row>
        <row r="171">
          <cell r="B171" t="str">
            <v>Niue</v>
          </cell>
          <cell r="C171">
            <v>1614</v>
          </cell>
        </row>
        <row r="172">
          <cell r="B172" t="str">
            <v>Wallis and Futuna Islands</v>
          </cell>
          <cell r="C172">
            <v>11436</v>
          </cell>
        </row>
        <row r="173">
          <cell r="B173" t="str">
            <v>New Zealand</v>
          </cell>
          <cell r="C173">
            <v>4783062</v>
          </cell>
        </row>
        <row r="174">
          <cell r="B174" t="str">
            <v>Kiribati</v>
          </cell>
          <cell r="C174">
            <v>117608</v>
          </cell>
        </row>
        <row r="175">
          <cell r="B175" t="str">
            <v>Nauru</v>
          </cell>
          <cell r="C175">
            <v>10764</v>
          </cell>
        </row>
        <row r="176">
          <cell r="B176" t="str">
            <v>North Mariana Islands</v>
          </cell>
          <cell r="C176">
            <v>57213</v>
          </cell>
        </row>
        <row r="177">
          <cell r="B177" t="str">
            <v>Guam</v>
          </cell>
          <cell r="C177">
            <v>167295</v>
          </cell>
        </row>
        <row r="178">
          <cell r="B178" t="str">
            <v>Samoa</v>
          </cell>
          <cell r="C178">
            <v>197093</v>
          </cell>
        </row>
        <row r="179">
          <cell r="B179" t="str">
            <v>American Samoa</v>
          </cell>
          <cell r="C179">
            <v>55312</v>
          </cell>
        </row>
        <row r="180">
          <cell r="B180" t="str">
            <v>East Tumor</v>
          </cell>
          <cell r="C180">
            <v>1293120</v>
          </cell>
        </row>
        <row r="181">
          <cell r="B181" t="str">
            <v>Taiwan</v>
          </cell>
          <cell r="C181">
            <v>23773881</v>
          </cell>
        </row>
        <row r="182">
          <cell r="B182" t="str">
            <v>Vietnam</v>
          </cell>
          <cell r="C182">
            <v>96462108</v>
          </cell>
        </row>
        <row r="183">
          <cell r="B183" t="str">
            <v>Micronesia</v>
          </cell>
          <cell r="C183">
            <v>543483</v>
          </cell>
        </row>
        <row r="184">
          <cell r="B184" t="str">
            <v>Makaou</v>
          </cell>
          <cell r="C184">
            <v>640446</v>
          </cell>
        </row>
        <row r="185">
          <cell r="B185" t="str">
            <v>Japan</v>
          </cell>
          <cell r="C185">
            <v>126860299</v>
          </cell>
        </row>
        <row r="186">
          <cell r="B186" t="str">
            <v>Tuvalu</v>
          </cell>
          <cell r="C186">
            <v>11655</v>
          </cell>
        </row>
        <row r="187">
          <cell r="B187" t="str">
            <v>Tonga</v>
          </cell>
          <cell r="C187">
            <v>104497</v>
          </cell>
        </row>
        <row r="188">
          <cell r="B188" t="str">
            <v>Vanuatou</v>
          </cell>
          <cell r="C188">
            <v>299882</v>
          </cell>
        </row>
        <row r="189">
          <cell r="B189" t="str">
            <v>South Korea</v>
          </cell>
          <cell r="C189">
            <v>51225321</v>
          </cell>
        </row>
        <row r="190">
          <cell r="B190" t="str">
            <v>French Polynesia</v>
          </cell>
          <cell r="C190">
            <v>279285</v>
          </cell>
        </row>
        <row r="191">
          <cell r="B191" t="str">
            <v>Solomon Islands</v>
          </cell>
          <cell r="C191">
            <v>669821</v>
          </cell>
        </row>
        <row r="192">
          <cell r="B192" t="str">
            <v>Papua New Guinea</v>
          </cell>
          <cell r="C192">
            <v>8776119</v>
          </cell>
        </row>
        <row r="193">
          <cell r="B193" t="str">
            <v>Laos</v>
          </cell>
          <cell r="C193">
            <v>7169456</v>
          </cell>
        </row>
        <row r="194">
          <cell r="B194" t="str">
            <v>North Korea</v>
          </cell>
          <cell r="C194">
            <v>25666158</v>
          </cell>
        </row>
        <row r="195">
          <cell r="B195" t="str">
            <v>Federal States of Micronesia</v>
          </cell>
          <cell r="C195">
            <v>113811</v>
          </cell>
        </row>
        <row r="196">
          <cell r="B196">
            <v>0</v>
          </cell>
          <cell r="C196">
            <v>2336020865</v>
          </cell>
        </row>
        <row r="199">
          <cell r="B199" t="str">
            <v>Country</v>
          </cell>
          <cell r="C199" t="str">
            <v>Πληθυσμός 2019 (UN)</v>
          </cell>
        </row>
        <row r="200">
          <cell r="B200" t="str">
            <v>Mauritania</v>
          </cell>
          <cell r="C200">
            <v>4525698</v>
          </cell>
        </row>
        <row r="201">
          <cell r="B201" t="str">
            <v>Western Sahara</v>
          </cell>
          <cell r="C201">
            <v>582458</v>
          </cell>
        </row>
        <row r="202">
          <cell r="B202" t="str">
            <v>Turkey</v>
          </cell>
          <cell r="C202">
            <v>83429607</v>
          </cell>
        </row>
        <row r="203">
          <cell r="B203" t="str">
            <v>Tunisia</v>
          </cell>
          <cell r="C203">
            <v>11694721</v>
          </cell>
        </row>
        <row r="204">
          <cell r="B204" t="str">
            <v>Palestine areas</v>
          </cell>
          <cell r="C204">
            <v>4981422</v>
          </cell>
        </row>
        <row r="205">
          <cell r="B205" t="str">
            <v>Yemen</v>
          </cell>
          <cell r="C205">
            <v>29161922</v>
          </cell>
        </row>
        <row r="206">
          <cell r="B206" t="str">
            <v>Morocco</v>
          </cell>
          <cell r="C206">
            <v>36471766</v>
          </cell>
        </row>
        <row r="207">
          <cell r="B207" t="str">
            <v>Sudan</v>
          </cell>
          <cell r="C207">
            <v>42813237</v>
          </cell>
        </row>
        <row r="208">
          <cell r="B208" t="str">
            <v>Algeria</v>
          </cell>
          <cell r="C208">
            <v>43053054</v>
          </cell>
        </row>
        <row r="209">
          <cell r="B209" t="str">
            <v>Syria</v>
          </cell>
          <cell r="C209">
            <v>17070132</v>
          </cell>
        </row>
        <row r="210">
          <cell r="B210" t="str">
            <v>Saudi Arabia</v>
          </cell>
          <cell r="C210">
            <v>34268529</v>
          </cell>
        </row>
        <row r="211">
          <cell r="B211" t="str">
            <v>Niger</v>
          </cell>
          <cell r="C211">
            <v>23310719</v>
          </cell>
        </row>
        <row r="212">
          <cell r="B212" t="str">
            <v>Oman</v>
          </cell>
          <cell r="C212">
            <v>4974992</v>
          </cell>
        </row>
        <row r="213">
          <cell r="B213" t="str">
            <v>Libya</v>
          </cell>
          <cell r="C213">
            <v>6777453</v>
          </cell>
        </row>
        <row r="214">
          <cell r="B214" t="str">
            <v>Egypt</v>
          </cell>
          <cell r="C214">
            <v>100388076</v>
          </cell>
        </row>
        <row r="215">
          <cell r="B215" t="str">
            <v>Mali</v>
          </cell>
          <cell r="C215">
            <v>19658023</v>
          </cell>
        </row>
        <row r="216">
          <cell r="B216" t="str">
            <v>Eritrea</v>
          </cell>
          <cell r="C216">
            <v>3497117</v>
          </cell>
        </row>
        <row r="217">
          <cell r="B217" t="str">
            <v>Jordan</v>
          </cell>
          <cell r="C217">
            <v>10101697</v>
          </cell>
        </row>
        <row r="218">
          <cell r="B218" t="str">
            <v>Qatar</v>
          </cell>
          <cell r="C218">
            <v>2832071</v>
          </cell>
        </row>
        <row r="219">
          <cell r="B219" t="str">
            <v>United Arab Emirates</v>
          </cell>
          <cell r="C219">
            <v>9770526</v>
          </cell>
        </row>
        <row r="220">
          <cell r="B220" t="str">
            <v>Bahrain</v>
          </cell>
          <cell r="C220">
            <v>1641164</v>
          </cell>
        </row>
        <row r="221">
          <cell r="B221" t="str">
            <v>Kuwait</v>
          </cell>
          <cell r="C221">
            <v>4207077</v>
          </cell>
        </row>
        <row r="222">
          <cell r="B222" t="str">
            <v>Chad</v>
          </cell>
          <cell r="C222">
            <v>15946882</v>
          </cell>
        </row>
        <row r="223">
          <cell r="B223" t="str">
            <v>Lebanon</v>
          </cell>
          <cell r="C223">
            <v>6855709</v>
          </cell>
        </row>
        <row r="224">
          <cell r="B224" t="str">
            <v>Israel</v>
          </cell>
          <cell r="C224">
            <v>8519373</v>
          </cell>
        </row>
        <row r="225">
          <cell r="B225">
            <v>0</v>
          </cell>
          <cell r="C225">
            <v>526533425</v>
          </cell>
        </row>
        <row r="228">
          <cell r="B228" t="str">
            <v>Country</v>
          </cell>
          <cell r="C228" t="str">
            <v>Πληθυσμός 2019 (UN)</v>
          </cell>
        </row>
        <row r="229">
          <cell r="B229" t="str">
            <v>Djibouti</v>
          </cell>
          <cell r="C229">
            <v>973557</v>
          </cell>
        </row>
        <row r="230">
          <cell r="B230" t="str">
            <v>Magiot</v>
          </cell>
          <cell r="C230">
            <v>266153</v>
          </cell>
        </row>
        <row r="231">
          <cell r="B231" t="str">
            <v>Comores</v>
          </cell>
          <cell r="C231">
            <v>850891</v>
          </cell>
        </row>
        <row r="232">
          <cell r="B232" t="str">
            <v>Somalia</v>
          </cell>
          <cell r="C232">
            <v>15442906</v>
          </cell>
        </row>
        <row r="233">
          <cell r="B233" t="str">
            <v>Senegal</v>
          </cell>
          <cell r="C233">
            <v>16296362</v>
          </cell>
        </row>
        <row r="234">
          <cell r="B234" t="str">
            <v>Gambia</v>
          </cell>
          <cell r="C234">
            <v>2347696</v>
          </cell>
        </row>
        <row r="235">
          <cell r="B235" t="str">
            <v>Sierra Leone</v>
          </cell>
          <cell r="C235">
            <v>7813207</v>
          </cell>
        </row>
        <row r="236">
          <cell r="B236" t="str">
            <v>Republic of Congo</v>
          </cell>
          <cell r="C236">
            <v>5380504</v>
          </cell>
        </row>
        <row r="237">
          <cell r="B237" t="str">
            <v>Burkina Faso</v>
          </cell>
          <cell r="C237">
            <v>20321383</v>
          </cell>
        </row>
        <row r="238">
          <cell r="B238" t="str">
            <v>Nigeria</v>
          </cell>
          <cell r="C238">
            <v>200963603</v>
          </cell>
        </row>
        <row r="239">
          <cell r="B239" t="str">
            <v>Ivory Coast</v>
          </cell>
          <cell r="C239">
            <v>25716554</v>
          </cell>
        </row>
        <row r="240">
          <cell r="B240" t="str">
            <v>Guinea-Bissau</v>
          </cell>
          <cell r="C240">
            <v>1920917</v>
          </cell>
        </row>
        <row r="241">
          <cell r="B241" t="str">
            <v>Tanzania</v>
          </cell>
          <cell r="C241">
            <v>58005461</v>
          </cell>
        </row>
        <row r="242">
          <cell r="B242" t="str">
            <v>Ethiopia</v>
          </cell>
          <cell r="C242">
            <v>112078727</v>
          </cell>
        </row>
        <row r="243">
          <cell r="B243" t="str">
            <v>Cameroon</v>
          </cell>
          <cell r="C243">
            <v>25876387</v>
          </cell>
        </row>
        <row r="244">
          <cell r="B244" t="str">
            <v>Benin</v>
          </cell>
          <cell r="C244">
            <v>11801151</v>
          </cell>
        </row>
        <row r="245">
          <cell r="B245" t="str">
            <v>South Sudan</v>
          </cell>
          <cell r="C245">
            <v>11062114</v>
          </cell>
        </row>
        <row r="246">
          <cell r="B246" t="str">
            <v>Malawi</v>
          </cell>
          <cell r="C246">
            <v>18628749</v>
          </cell>
        </row>
        <row r="247">
          <cell r="B247" t="str">
            <v>Mozambique</v>
          </cell>
          <cell r="C247">
            <v>30366043</v>
          </cell>
        </row>
        <row r="248">
          <cell r="B248" t="str">
            <v>Togo</v>
          </cell>
          <cell r="C248">
            <v>8082359</v>
          </cell>
        </row>
        <row r="249">
          <cell r="B249" t="str">
            <v>Liberia</v>
          </cell>
          <cell r="C249">
            <v>4937374</v>
          </cell>
        </row>
        <row r="250">
          <cell r="B250" t="str">
            <v>Mauritius</v>
          </cell>
          <cell r="C250">
            <v>1269670</v>
          </cell>
        </row>
        <row r="251">
          <cell r="B251" t="str">
            <v>Central African Republic</v>
          </cell>
          <cell r="C251">
            <v>4745179</v>
          </cell>
        </row>
        <row r="252">
          <cell r="B252" t="str">
            <v>Ghana</v>
          </cell>
          <cell r="C252">
            <v>30417858</v>
          </cell>
        </row>
        <row r="253">
          <cell r="B253" t="str">
            <v>Democratic Republic of the Congo</v>
          </cell>
          <cell r="C253">
            <v>86790568</v>
          </cell>
        </row>
        <row r="254">
          <cell r="B254" t="str">
            <v>Uganda</v>
          </cell>
          <cell r="C254">
            <v>44269587</v>
          </cell>
        </row>
        <row r="255">
          <cell r="B255" t="str">
            <v>Eswatini (Swaziland)</v>
          </cell>
          <cell r="C255">
            <v>1148133</v>
          </cell>
        </row>
        <row r="256">
          <cell r="B256" t="str">
            <v>Kenya</v>
          </cell>
          <cell r="C256">
            <v>52573967</v>
          </cell>
        </row>
        <row r="257">
          <cell r="B257" t="str">
            <v>Burundi</v>
          </cell>
          <cell r="C257">
            <v>11530577</v>
          </cell>
        </row>
        <row r="258">
          <cell r="B258" t="str">
            <v>Gabon</v>
          </cell>
          <cell r="C258">
            <v>2172578</v>
          </cell>
        </row>
        <row r="259">
          <cell r="B259" t="str">
            <v>Madagascar</v>
          </cell>
          <cell r="C259">
            <v>26969306</v>
          </cell>
        </row>
        <row r="260">
          <cell r="B260" t="str">
            <v>Equatorial Guinea</v>
          </cell>
          <cell r="C260">
            <v>1355982</v>
          </cell>
        </row>
        <row r="261">
          <cell r="B261" t="str">
            <v>Rwanda</v>
          </cell>
          <cell r="C261">
            <v>12626938</v>
          </cell>
        </row>
        <row r="262">
          <cell r="B262" t="str">
            <v>Reunion Island</v>
          </cell>
          <cell r="C262">
            <v>888932</v>
          </cell>
        </row>
        <row r="263">
          <cell r="B263" t="str">
            <v>Zimbabwe</v>
          </cell>
          <cell r="C263">
            <v>14645473</v>
          </cell>
        </row>
        <row r="264">
          <cell r="B264" t="str">
            <v>Saint Thomas and Principe</v>
          </cell>
          <cell r="C264">
            <v>215048</v>
          </cell>
        </row>
        <row r="265">
          <cell r="B265" t="str">
            <v>Cape Verde</v>
          </cell>
          <cell r="C265">
            <v>549936</v>
          </cell>
        </row>
        <row r="266">
          <cell r="B266" t="str">
            <v>South Africa</v>
          </cell>
          <cell r="C266">
            <v>58558267</v>
          </cell>
        </row>
        <row r="267">
          <cell r="B267" t="str">
            <v>Seychelles</v>
          </cell>
          <cell r="C267">
            <v>97741</v>
          </cell>
        </row>
        <row r="268">
          <cell r="B268" t="str">
            <v>Zambia</v>
          </cell>
          <cell r="C268">
            <v>17861034</v>
          </cell>
        </row>
        <row r="269">
          <cell r="B269" t="str">
            <v>Namibia</v>
          </cell>
          <cell r="C269">
            <v>2494524</v>
          </cell>
        </row>
        <row r="270">
          <cell r="B270" t="str">
            <v>Botswana</v>
          </cell>
          <cell r="C270">
            <v>2303703</v>
          </cell>
        </row>
        <row r="271">
          <cell r="B271" t="str">
            <v>Angola</v>
          </cell>
          <cell r="C271">
            <v>31825299</v>
          </cell>
        </row>
        <row r="272">
          <cell r="B272" t="str">
            <v>Saint Helen</v>
          </cell>
          <cell r="C272">
            <v>6061</v>
          </cell>
        </row>
        <row r="273">
          <cell r="B273" t="str">
            <v>Lesotho</v>
          </cell>
          <cell r="C273">
            <v>2125267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3"/>
  <sheetViews>
    <sheetView topLeftCell="A36" workbookViewId="0">
      <selection activeCell="G10" sqref="G10"/>
    </sheetView>
  </sheetViews>
  <sheetFormatPr defaultRowHeight="14.4"/>
  <cols>
    <col min="1" max="1" width="25.88671875" style="10" bestFit="1" customWidth="1"/>
    <col min="2" max="2" width="10.5546875" style="10" customWidth="1"/>
    <col min="3" max="4" width="11.5546875" style="10" bestFit="1" customWidth="1"/>
    <col min="5" max="5" width="11.5546875" style="9" bestFit="1" customWidth="1"/>
    <col min="6" max="6" width="16.44140625" style="10" bestFit="1" customWidth="1"/>
    <col min="7" max="7" width="12.33203125" style="9" bestFit="1" customWidth="1"/>
    <col min="8" max="8" width="3.6640625" customWidth="1"/>
    <col min="9" max="10" width="4.33203125" customWidth="1"/>
    <col min="11" max="11" width="4" customWidth="1"/>
    <col min="12" max="12" width="8.109375" customWidth="1"/>
    <col min="13" max="13" width="8.33203125" customWidth="1"/>
    <col min="14" max="14" width="7.88671875" customWidth="1"/>
    <col min="15" max="15" width="4.5546875" customWidth="1"/>
  </cols>
  <sheetData>
    <row r="1" spans="1:7" s="27" customFormat="1" ht="57.6">
      <c r="A1" s="25" t="s">
        <v>250</v>
      </c>
      <c r="B1" s="26" t="s">
        <v>246</v>
      </c>
      <c r="C1" s="26" t="s">
        <v>247</v>
      </c>
      <c r="D1" s="26" t="s">
        <v>248</v>
      </c>
      <c r="E1" s="7" t="s">
        <v>249</v>
      </c>
      <c r="F1" s="7" t="s">
        <v>245</v>
      </c>
      <c r="G1" s="7" t="s">
        <v>262</v>
      </c>
    </row>
    <row r="2" spans="1:7" s="5" customFormat="1" hidden="1">
      <c r="A2" s="4" t="s">
        <v>21</v>
      </c>
      <c r="B2" s="14">
        <v>1430000</v>
      </c>
      <c r="C2" s="14">
        <v>1858799</v>
      </c>
      <c r="D2" s="14">
        <v>2023664</v>
      </c>
      <c r="E2" s="14">
        <v>2193558</v>
      </c>
      <c r="F2" s="14"/>
      <c r="G2" s="14"/>
    </row>
    <row r="3" spans="1:7" s="5" customFormat="1" hidden="1">
      <c r="A3" s="4" t="s">
        <v>22</v>
      </c>
      <c r="B3" s="14">
        <v>91580</v>
      </c>
      <c r="C3" s="14">
        <v>114698</v>
      </c>
      <c r="D3" s="14">
        <v>128894</v>
      </c>
      <c r="E3" s="14">
        <v>147380</v>
      </c>
      <c r="F3" s="14"/>
      <c r="G3" s="14"/>
    </row>
    <row r="4" spans="1:7" s="5" customFormat="1" hidden="1">
      <c r="A4" s="4" t="s">
        <v>23</v>
      </c>
      <c r="B4" s="14">
        <v>341534</v>
      </c>
      <c r="C4" s="14">
        <v>429019</v>
      </c>
      <c r="D4" s="14">
        <v>492409</v>
      </c>
      <c r="E4" s="14">
        <v>555533</v>
      </c>
      <c r="F4" s="14"/>
      <c r="G4" s="4"/>
    </row>
    <row r="5" spans="1:7" s="5" customFormat="1" hidden="1">
      <c r="A5" s="4"/>
      <c r="B5" s="14"/>
      <c r="C5" s="14"/>
      <c r="D5" s="14"/>
      <c r="E5" s="14"/>
      <c r="F5" s="14"/>
      <c r="G5" s="4"/>
    </row>
    <row r="6" spans="1:7" s="5" customFormat="1" ht="15.6">
      <c r="A6" s="32" t="s">
        <v>257</v>
      </c>
      <c r="B6" s="19">
        <v>59767</v>
      </c>
      <c r="C6" s="19">
        <v>75252</v>
      </c>
      <c r="D6" s="19">
        <v>83718</v>
      </c>
      <c r="E6" s="19">
        <v>92654</v>
      </c>
      <c r="F6" s="19">
        <v>750252370</v>
      </c>
      <c r="G6" s="19">
        <f>E6*1000000/F6</f>
        <v>123.49711071222607</v>
      </c>
    </row>
    <row r="7" spans="1:7" s="5" customFormat="1" ht="15.6">
      <c r="A7" s="33" t="s">
        <v>255</v>
      </c>
      <c r="B7" s="19">
        <v>14929</v>
      </c>
      <c r="C7" s="19">
        <v>24395</v>
      </c>
      <c r="D7" s="19">
        <v>28941</v>
      </c>
      <c r="E7" s="19">
        <v>39895</v>
      </c>
      <c r="F7" s="19">
        <v>1015226874</v>
      </c>
      <c r="G7" s="19">
        <f t="shared" ref="G7:G70" si="0">E7*1000000/F7</f>
        <v>39.296635088877679</v>
      </c>
    </row>
    <row r="8" spans="1:7" s="5" customFormat="1" ht="15.6">
      <c r="A8" s="32" t="s">
        <v>253</v>
      </c>
      <c r="B8" s="19">
        <v>9137</v>
      </c>
      <c r="C8" s="19">
        <v>10249</v>
      </c>
      <c r="D8" s="19">
        <v>10961</v>
      </c>
      <c r="E8" s="19">
        <v>13695</v>
      </c>
      <c r="F8" s="19">
        <v>4542448806</v>
      </c>
      <c r="G8" s="19">
        <f t="shared" si="0"/>
        <v>3.0148936366460837</v>
      </c>
    </row>
    <row r="9" spans="1:7" s="5" customFormat="1" ht="15.6">
      <c r="A9" s="32" t="s">
        <v>259</v>
      </c>
      <c r="B9" s="19">
        <v>405</v>
      </c>
      <c r="C9" s="19">
        <v>293</v>
      </c>
      <c r="D9" s="19">
        <v>326</v>
      </c>
      <c r="E9" s="19">
        <v>1136</v>
      </c>
      <c r="F9" s="19">
        <v>1384070128</v>
      </c>
      <c r="G9" s="19">
        <f t="shared" si="0"/>
        <v>0.82076765983060074</v>
      </c>
    </row>
    <row r="10" spans="1:7" s="8" customFormat="1" ht="18">
      <c r="A10" s="28" t="s">
        <v>260</v>
      </c>
      <c r="B10" s="12">
        <f>SUM(B7:B9)</f>
        <v>24471</v>
      </c>
      <c r="C10" s="12">
        <f>SUM(C7:C9)</f>
        <v>34937</v>
      </c>
      <c r="D10" s="12">
        <f>SUM(D7:D9)</f>
        <v>40228</v>
      </c>
      <c r="E10" s="12">
        <f>SUM(E7:E9)</f>
        <v>54726</v>
      </c>
      <c r="F10" s="12">
        <f>SUM(F7:F9)</f>
        <v>6941745808</v>
      </c>
      <c r="G10" s="12">
        <v>19</v>
      </c>
    </row>
    <row r="11" spans="1:7" s="5" customFormat="1" ht="15.6">
      <c r="A11" s="10"/>
      <c r="B11" s="10"/>
      <c r="C11" s="10"/>
      <c r="D11" s="10"/>
      <c r="E11" s="16"/>
      <c r="F11" s="16"/>
      <c r="G11" s="20"/>
    </row>
    <row r="12" spans="1:7" ht="18">
      <c r="A12" s="34" t="s">
        <v>258</v>
      </c>
      <c r="E12" s="55"/>
      <c r="F12" s="55"/>
      <c r="G12" s="21"/>
    </row>
    <row r="13" spans="1:7" s="10" customFormat="1" ht="43.2">
      <c r="A13" s="51" t="s">
        <v>250</v>
      </c>
      <c r="B13" s="26" t="s">
        <v>246</v>
      </c>
      <c r="C13" s="26" t="s">
        <v>247</v>
      </c>
      <c r="D13" s="26" t="s">
        <v>248</v>
      </c>
      <c r="E13" s="7" t="s">
        <v>249</v>
      </c>
      <c r="F13" s="7" t="s">
        <v>245</v>
      </c>
      <c r="G13" s="7" t="s">
        <v>244</v>
      </c>
    </row>
    <row r="14" spans="1:7" ht="15.6">
      <c r="A14" s="35" t="s">
        <v>92</v>
      </c>
      <c r="B14" s="36"/>
      <c r="C14" s="36"/>
      <c r="D14" s="70"/>
      <c r="E14" s="1">
        <v>26</v>
      </c>
      <c r="F14" s="1">
        <v>2880913</v>
      </c>
      <c r="G14" s="19">
        <f t="shared" si="0"/>
        <v>9.0249167538207509</v>
      </c>
    </row>
    <row r="15" spans="1:7" ht="15.6">
      <c r="A15" s="35" t="s">
        <v>214</v>
      </c>
      <c r="B15" s="36"/>
      <c r="C15" s="36"/>
      <c r="D15" s="70"/>
      <c r="E15" s="1">
        <v>0</v>
      </c>
      <c r="F15" s="1">
        <f>VLOOKUP(A15,[1]Κόσμος!$B$13:$C$273,2,FALSE)</f>
        <v>77146</v>
      </c>
      <c r="G15" s="19">
        <f t="shared" si="0"/>
        <v>0</v>
      </c>
    </row>
    <row r="16" spans="1:7" ht="15.6">
      <c r="A16" s="36" t="s">
        <v>25</v>
      </c>
      <c r="B16" s="1">
        <v>100</v>
      </c>
      <c r="C16" s="1"/>
      <c r="D16" s="69"/>
      <c r="E16" s="1">
        <v>410</v>
      </c>
      <c r="F16" s="1">
        <v>8955108</v>
      </c>
      <c r="G16" s="19">
        <f t="shared" si="0"/>
        <v>45.78392577733289</v>
      </c>
    </row>
    <row r="17" spans="1:7" ht="15" customHeight="1">
      <c r="A17" s="35" t="s">
        <v>53</v>
      </c>
      <c r="B17" s="35"/>
      <c r="C17" s="35"/>
      <c r="D17" s="67"/>
      <c r="E17" s="61">
        <v>42</v>
      </c>
      <c r="F17" s="1">
        <v>9452409</v>
      </c>
      <c r="G17" s="19">
        <f t="shared" si="0"/>
        <v>4.4433117525913239</v>
      </c>
    </row>
    <row r="18" spans="1:7" ht="15.6">
      <c r="A18" s="36" t="s">
        <v>6</v>
      </c>
      <c r="B18" s="1">
        <v>2240</v>
      </c>
      <c r="C18" s="1">
        <v>3600</v>
      </c>
      <c r="D18" s="69">
        <v>4440</v>
      </c>
      <c r="E18" s="1">
        <v>5163</v>
      </c>
      <c r="F18" s="1">
        <v>11539326</v>
      </c>
      <c r="G18" s="19">
        <f t="shared" si="0"/>
        <v>447.42647880820766</v>
      </c>
    </row>
    <row r="19" spans="1:7" ht="15.6">
      <c r="A19" s="35" t="s">
        <v>72</v>
      </c>
      <c r="B19" s="36"/>
      <c r="C19" s="36"/>
      <c r="D19" s="70"/>
      <c r="E19" s="1">
        <v>46</v>
      </c>
      <c r="F19" s="1">
        <v>3300998</v>
      </c>
      <c r="G19" s="19">
        <f t="shared" si="0"/>
        <v>13.935179603259378</v>
      </c>
    </row>
    <row r="20" spans="1:7" ht="15.6">
      <c r="A20" s="35" t="s">
        <v>81</v>
      </c>
      <c r="B20" s="36"/>
      <c r="C20" s="36"/>
      <c r="D20" s="70"/>
      <c r="E20" s="1">
        <v>40</v>
      </c>
      <c r="F20" s="1">
        <v>7000117</v>
      </c>
      <c r="G20" s="19">
        <f t="shared" si="0"/>
        <v>5.7141902056779905</v>
      </c>
    </row>
    <row r="21" spans="1:7" ht="15.6">
      <c r="A21" s="35" t="s">
        <v>180</v>
      </c>
      <c r="B21" s="36"/>
      <c r="C21" s="36"/>
      <c r="D21" s="70"/>
      <c r="E21" s="1">
        <v>19</v>
      </c>
      <c r="F21" s="1">
        <v>172264</v>
      </c>
      <c r="G21" s="19">
        <f t="shared" si="0"/>
        <v>110.29582501277109</v>
      </c>
    </row>
    <row r="22" spans="1:7" ht="15.6">
      <c r="A22" s="35" t="s">
        <v>213</v>
      </c>
      <c r="B22" s="36"/>
      <c r="C22" s="36"/>
      <c r="D22" s="70"/>
      <c r="E22" s="1">
        <v>0</v>
      </c>
      <c r="F22" s="1">
        <f>VLOOKUP(A22,[1]Κόσμος!$B$13:$C$273,2,FALSE)</f>
        <v>1870981</v>
      </c>
      <c r="G22" s="19">
        <f t="shared" si="0"/>
        <v>0</v>
      </c>
    </row>
    <row r="23" spans="1:7" ht="15.6">
      <c r="A23" s="35" t="s">
        <v>177</v>
      </c>
      <c r="B23" s="36"/>
      <c r="C23" s="36"/>
      <c r="D23" s="70"/>
      <c r="E23" s="1">
        <v>36</v>
      </c>
      <c r="F23" s="1">
        <v>4130299</v>
      </c>
      <c r="G23" s="19">
        <f t="shared" si="0"/>
        <v>8.7160760032142957</v>
      </c>
    </row>
    <row r="24" spans="1:7" ht="15.6">
      <c r="A24" s="35" t="s">
        <v>83</v>
      </c>
      <c r="B24" s="36"/>
      <c r="C24" s="36"/>
      <c r="D24" s="70"/>
      <c r="E24" s="1">
        <v>12</v>
      </c>
      <c r="F24" s="1">
        <v>1198574</v>
      </c>
      <c r="G24" s="19">
        <f t="shared" si="0"/>
        <v>10.011897471495294</v>
      </c>
    </row>
    <row r="25" spans="1:7" ht="15.6">
      <c r="A25" s="37" t="s">
        <v>47</v>
      </c>
      <c r="B25" s="1">
        <v>100</v>
      </c>
      <c r="C25" s="1"/>
      <c r="D25" s="69"/>
      <c r="E25" s="1">
        <v>170</v>
      </c>
      <c r="F25" s="1">
        <v>10689213</v>
      </c>
      <c r="G25" s="19">
        <f t="shared" si="0"/>
        <v>15.903883662903901</v>
      </c>
    </row>
    <row r="26" spans="1:7" ht="15.6">
      <c r="A26" s="36" t="s">
        <v>14</v>
      </c>
      <c r="B26" s="1">
        <v>218</v>
      </c>
      <c r="C26" s="1">
        <v>273</v>
      </c>
      <c r="D26" s="69">
        <v>309</v>
      </c>
      <c r="E26" s="1">
        <v>321</v>
      </c>
      <c r="F26" s="1">
        <v>5771877</v>
      </c>
      <c r="G26" s="19">
        <f t="shared" si="0"/>
        <v>55.614490745384906</v>
      </c>
    </row>
    <row r="27" spans="1:7" ht="15.6">
      <c r="A27" s="35" t="s">
        <v>65</v>
      </c>
      <c r="B27" s="36"/>
      <c r="C27" s="36"/>
      <c r="D27" s="70"/>
      <c r="E27" s="1">
        <v>38</v>
      </c>
      <c r="F27" s="1">
        <v>1325649</v>
      </c>
      <c r="G27" s="19">
        <f t="shared" si="0"/>
        <v>28.665204741224866</v>
      </c>
    </row>
    <row r="28" spans="1:7" ht="15.6">
      <c r="A28" s="35" t="s">
        <v>113</v>
      </c>
      <c r="B28" s="36"/>
      <c r="C28" s="36"/>
      <c r="D28" s="70"/>
      <c r="E28" s="1">
        <v>0</v>
      </c>
      <c r="F28" s="1">
        <v>48677</v>
      </c>
      <c r="G28" s="19">
        <f t="shared" si="0"/>
        <v>0</v>
      </c>
    </row>
    <row r="29" spans="1:7" ht="15.6">
      <c r="A29" s="35" t="s">
        <v>55</v>
      </c>
      <c r="B29" s="35"/>
      <c r="C29" s="35"/>
      <c r="D29" s="67"/>
      <c r="E29" s="61">
        <v>75</v>
      </c>
      <c r="F29" s="1">
        <v>5532159</v>
      </c>
      <c r="G29" s="19">
        <f t="shared" si="0"/>
        <v>13.557094074844921</v>
      </c>
    </row>
    <row r="30" spans="1:7" ht="15.6">
      <c r="A30" s="36" t="s">
        <v>2</v>
      </c>
      <c r="B30" s="1">
        <v>10328</v>
      </c>
      <c r="C30" s="1">
        <v>14393</v>
      </c>
      <c r="D30" s="69">
        <v>15729</v>
      </c>
      <c r="E30" s="1">
        <v>17920</v>
      </c>
      <c r="F30" s="1">
        <v>65129731</v>
      </c>
      <c r="G30" s="19">
        <f t="shared" si="0"/>
        <v>275.14316004160986</v>
      </c>
    </row>
    <row r="31" spans="1:7" ht="15.6">
      <c r="A31" s="36" t="s">
        <v>7</v>
      </c>
      <c r="B31" s="1">
        <v>2096</v>
      </c>
      <c r="C31" s="1">
        <v>3022</v>
      </c>
      <c r="D31" s="69">
        <v>3502</v>
      </c>
      <c r="E31" s="1">
        <v>4093</v>
      </c>
      <c r="F31" s="1">
        <v>83517046</v>
      </c>
      <c r="G31" s="19">
        <f t="shared" si="0"/>
        <v>49.007959405077621</v>
      </c>
    </row>
    <row r="32" spans="1:7" ht="15.6">
      <c r="A32" s="37" t="s">
        <v>190</v>
      </c>
      <c r="B32" s="36"/>
      <c r="C32" s="36"/>
      <c r="D32" s="70"/>
      <c r="E32" s="1">
        <v>0</v>
      </c>
      <c r="F32" s="1">
        <v>33706</v>
      </c>
      <c r="G32" s="19">
        <f t="shared" si="0"/>
        <v>0</v>
      </c>
    </row>
    <row r="33" spans="1:7" ht="15.6">
      <c r="A33" s="36" t="s">
        <v>20</v>
      </c>
      <c r="B33" s="1">
        <v>83</v>
      </c>
      <c r="C33" s="1">
        <v>98</v>
      </c>
      <c r="D33" s="69">
        <v>101</v>
      </c>
      <c r="E33" s="1">
        <v>105</v>
      </c>
      <c r="F33" s="1">
        <v>10473452</v>
      </c>
      <c r="G33" s="19">
        <f t="shared" si="0"/>
        <v>10.025347898667984</v>
      </c>
    </row>
    <row r="34" spans="1:7" ht="15.6">
      <c r="A34" s="36" t="s">
        <v>41</v>
      </c>
      <c r="B34" s="1">
        <v>100</v>
      </c>
      <c r="C34" s="1"/>
      <c r="D34" s="69"/>
      <c r="E34" s="1">
        <v>156</v>
      </c>
      <c r="F34" s="1">
        <v>9684680</v>
      </c>
      <c r="G34" s="19">
        <f t="shared" si="0"/>
        <v>16.107914768479702</v>
      </c>
    </row>
    <row r="35" spans="1:7" ht="15.6">
      <c r="A35" s="35" t="s">
        <v>61</v>
      </c>
      <c r="B35" s="71"/>
      <c r="C35" s="36"/>
      <c r="D35" s="70"/>
      <c r="E35" s="1">
        <v>8</v>
      </c>
      <c r="F35" s="1">
        <v>339037</v>
      </c>
      <c r="G35" s="19">
        <f t="shared" si="0"/>
        <v>23.596244657662734</v>
      </c>
    </row>
    <row r="36" spans="1:7" ht="15.6">
      <c r="A36" s="36" t="s">
        <v>16</v>
      </c>
      <c r="B36" s="16">
        <v>210</v>
      </c>
      <c r="C36" s="16">
        <v>334</v>
      </c>
      <c r="D36" s="16">
        <v>406</v>
      </c>
      <c r="E36" s="1">
        <v>486</v>
      </c>
      <c r="F36" s="1">
        <v>4882498</v>
      </c>
      <c r="G36" s="19">
        <f t="shared" si="0"/>
        <v>99.539211280782908</v>
      </c>
    </row>
    <row r="37" spans="1:7" ht="15.6">
      <c r="A37" s="35" t="s">
        <v>106</v>
      </c>
      <c r="B37" s="72"/>
      <c r="C37" s="72"/>
      <c r="D37" s="72"/>
      <c r="E37" s="1">
        <v>4</v>
      </c>
      <c r="F37" s="1">
        <v>84589</v>
      </c>
      <c r="G37" s="19">
        <f t="shared" si="0"/>
        <v>47.287472366383334</v>
      </c>
    </row>
    <row r="38" spans="1:7" ht="15.6">
      <c r="A38" s="36" t="s">
        <v>0</v>
      </c>
      <c r="B38" s="16">
        <v>17669</v>
      </c>
      <c r="C38" s="16">
        <v>19899</v>
      </c>
      <c r="D38" s="16">
        <v>21067</v>
      </c>
      <c r="E38" s="1">
        <v>22170</v>
      </c>
      <c r="F38" s="1">
        <v>60550092</v>
      </c>
      <c r="G38" s="19">
        <f t="shared" si="0"/>
        <v>366.14312658682667</v>
      </c>
    </row>
    <row r="39" spans="1:7" ht="15.6">
      <c r="A39" s="35" t="s">
        <v>85</v>
      </c>
      <c r="B39" s="72"/>
      <c r="C39" s="72"/>
      <c r="D39" s="72"/>
      <c r="E39" s="1">
        <v>5</v>
      </c>
      <c r="F39" s="1">
        <v>1906740</v>
      </c>
      <c r="G39" s="19">
        <f t="shared" si="0"/>
        <v>2.6222767655789463</v>
      </c>
    </row>
    <row r="40" spans="1:7" ht="15.6">
      <c r="A40" s="37" t="s">
        <v>194</v>
      </c>
      <c r="B40" s="72"/>
      <c r="C40" s="72"/>
      <c r="D40" s="72"/>
      <c r="E40" s="1">
        <v>1</v>
      </c>
      <c r="F40" s="1">
        <v>38020</v>
      </c>
      <c r="G40" s="19">
        <f t="shared" si="0"/>
        <v>26.301946344029457</v>
      </c>
    </row>
    <row r="41" spans="1:7" ht="15.6">
      <c r="A41" s="35" t="s">
        <v>73</v>
      </c>
      <c r="B41" s="72"/>
      <c r="C41" s="72"/>
      <c r="D41" s="72"/>
      <c r="E41" s="1">
        <v>32</v>
      </c>
      <c r="F41" s="1">
        <v>2759631</v>
      </c>
      <c r="G41" s="19">
        <f t="shared" si="0"/>
        <v>11.595753200337292</v>
      </c>
    </row>
    <row r="42" spans="1:7" ht="15.6">
      <c r="A42" s="35" t="s">
        <v>56</v>
      </c>
      <c r="B42" s="48"/>
      <c r="C42" s="48"/>
      <c r="D42" s="48"/>
      <c r="E42" s="61">
        <v>69</v>
      </c>
      <c r="F42" s="1">
        <v>615730</v>
      </c>
      <c r="G42" s="19">
        <f t="shared" si="0"/>
        <v>112.06210514348821</v>
      </c>
    </row>
    <row r="43" spans="1:7" ht="15.6">
      <c r="A43" s="35" t="s">
        <v>99</v>
      </c>
      <c r="B43" s="72"/>
      <c r="C43" s="72"/>
      <c r="D43" s="72"/>
      <c r="E43" s="1">
        <v>3</v>
      </c>
      <c r="F43" s="1">
        <v>440377</v>
      </c>
      <c r="G43" s="19">
        <f t="shared" si="0"/>
        <v>6.8123448772301911</v>
      </c>
    </row>
    <row r="44" spans="1:7" s="3" customFormat="1" ht="15.6">
      <c r="A44" s="35" t="s">
        <v>59</v>
      </c>
      <c r="B44" s="48"/>
      <c r="C44" s="48"/>
      <c r="D44" s="48"/>
      <c r="E44" s="61">
        <v>54</v>
      </c>
      <c r="F44" s="1">
        <v>4043258</v>
      </c>
      <c r="G44" s="19">
        <f t="shared" si="0"/>
        <v>13.355566229016302</v>
      </c>
    </row>
    <row r="45" spans="1:7" ht="15.6">
      <c r="A45" s="35" t="s">
        <v>125</v>
      </c>
      <c r="B45" s="72"/>
      <c r="C45" s="72"/>
      <c r="D45" s="72"/>
      <c r="E45" s="1">
        <v>3</v>
      </c>
      <c r="F45" s="1">
        <v>38967</v>
      </c>
      <c r="G45" s="19">
        <f t="shared" si="0"/>
        <v>76.988220802217256</v>
      </c>
    </row>
    <row r="46" spans="1:7" ht="15.6">
      <c r="A46" s="35" t="s">
        <v>105</v>
      </c>
      <c r="B46" s="72"/>
      <c r="C46" s="72"/>
      <c r="D46" s="72"/>
      <c r="E46" s="1">
        <v>4</v>
      </c>
      <c r="F46" s="1">
        <v>627988</v>
      </c>
      <c r="G46" s="19">
        <f t="shared" si="0"/>
        <v>6.3695484627094787</v>
      </c>
    </row>
    <row r="47" spans="1:7" ht="15.6">
      <c r="A47" s="36" t="s">
        <v>5</v>
      </c>
      <c r="B47" s="16">
        <v>2248</v>
      </c>
      <c r="C47" s="16">
        <v>2737</v>
      </c>
      <c r="D47" s="16">
        <v>3134</v>
      </c>
      <c r="E47" s="1">
        <v>3315</v>
      </c>
      <c r="F47" s="1">
        <v>17097123</v>
      </c>
      <c r="G47" s="19">
        <f t="shared" si="0"/>
        <v>193.89227064693867</v>
      </c>
    </row>
    <row r="48" spans="1:7" ht="15.6">
      <c r="A48" s="35" t="s">
        <v>74</v>
      </c>
      <c r="E48" s="1">
        <v>46</v>
      </c>
      <c r="F48" s="1">
        <v>2083458</v>
      </c>
      <c r="G48" s="19">
        <f t="shared" si="0"/>
        <v>22.078678811859898</v>
      </c>
    </row>
    <row r="49" spans="1:7" ht="15.6">
      <c r="A49" s="36" t="s">
        <v>32</v>
      </c>
      <c r="B49" s="16">
        <v>100</v>
      </c>
      <c r="C49" s="16"/>
      <c r="D49" s="16"/>
      <c r="E49" s="1">
        <v>157</v>
      </c>
      <c r="F49" s="1">
        <v>5378859</v>
      </c>
      <c r="G49" s="19">
        <f t="shared" si="0"/>
        <v>29.188346450427499</v>
      </c>
    </row>
    <row r="50" spans="1:7" ht="15.6">
      <c r="A50" s="36" t="s">
        <v>30</v>
      </c>
      <c r="B50" s="16">
        <v>100</v>
      </c>
      <c r="C50" s="16"/>
      <c r="D50" s="16"/>
      <c r="E50" s="1">
        <v>318</v>
      </c>
      <c r="F50" s="1">
        <v>37887771</v>
      </c>
      <c r="G50" s="19">
        <f t="shared" si="0"/>
        <v>8.3932095134337672</v>
      </c>
    </row>
    <row r="51" spans="1:7" ht="15.6">
      <c r="A51" s="36" t="s">
        <v>12</v>
      </c>
      <c r="B51" s="16">
        <v>380</v>
      </c>
      <c r="C51" s="16">
        <v>504</v>
      </c>
      <c r="D51" s="16">
        <v>599</v>
      </c>
      <c r="E51" s="1">
        <v>629</v>
      </c>
      <c r="F51" s="1">
        <v>10226178</v>
      </c>
      <c r="G51" s="19">
        <f t="shared" si="0"/>
        <v>61.508806124829825</v>
      </c>
    </row>
    <row r="52" spans="1:7" ht="15.6">
      <c r="A52" s="36" t="s">
        <v>15</v>
      </c>
      <c r="B52" s="16">
        <v>215</v>
      </c>
      <c r="C52" s="16">
        <v>318</v>
      </c>
      <c r="D52" s="16">
        <v>362</v>
      </c>
      <c r="E52" s="1">
        <v>400</v>
      </c>
      <c r="F52" s="1">
        <v>19364558</v>
      </c>
      <c r="G52" s="19">
        <f t="shared" si="0"/>
        <v>20.656293833301024</v>
      </c>
    </row>
    <row r="53" spans="1:7" ht="15.6">
      <c r="A53" s="36" t="s">
        <v>19</v>
      </c>
      <c r="B53" s="16">
        <v>120</v>
      </c>
      <c r="C53" s="16">
        <v>148</v>
      </c>
      <c r="D53" s="16">
        <v>198</v>
      </c>
      <c r="E53" s="1">
        <v>273</v>
      </c>
      <c r="F53" s="1">
        <v>145872260</v>
      </c>
      <c r="G53" s="19">
        <f t="shared" si="0"/>
        <v>1.8715004484060231</v>
      </c>
    </row>
    <row r="54" spans="1:7" ht="15.6">
      <c r="A54" s="38" t="s">
        <v>98</v>
      </c>
      <c r="B54" s="84"/>
      <c r="C54" s="84"/>
      <c r="D54" s="84"/>
      <c r="E54" s="2">
        <v>38</v>
      </c>
      <c r="F54" s="2">
        <v>33864</v>
      </c>
      <c r="G54" s="24">
        <f t="shared" si="0"/>
        <v>1122.1356012284432</v>
      </c>
    </row>
    <row r="55" spans="1:7" ht="15.6">
      <c r="A55" s="36" t="s">
        <v>33</v>
      </c>
      <c r="B55" s="16">
        <v>10</v>
      </c>
      <c r="C55" s="16"/>
      <c r="D55" s="16"/>
      <c r="E55" s="1">
        <v>103</v>
      </c>
      <c r="F55" s="1">
        <v>8772228</v>
      </c>
      <c r="G55" s="19">
        <f t="shared" si="0"/>
        <v>11.741600879502904</v>
      </c>
    </row>
    <row r="56" spans="1:7" ht="15.6">
      <c r="A56" s="35" t="s">
        <v>76</v>
      </c>
      <c r="B56" s="72"/>
      <c r="C56" s="72"/>
      <c r="D56" s="72"/>
      <c r="E56" s="1">
        <v>8</v>
      </c>
      <c r="F56" s="1">
        <v>5457012</v>
      </c>
      <c r="G56" s="19">
        <f t="shared" si="0"/>
        <v>1.4660037397755401</v>
      </c>
    </row>
    <row r="57" spans="1:7" ht="15.6">
      <c r="A57" s="35" t="s">
        <v>69</v>
      </c>
      <c r="B57" s="72"/>
      <c r="C57" s="72"/>
      <c r="D57" s="72"/>
      <c r="E57" s="1">
        <v>66</v>
      </c>
      <c r="F57" s="1">
        <v>2078654</v>
      </c>
      <c r="G57" s="19">
        <f t="shared" si="0"/>
        <v>31.751315995831916</v>
      </c>
    </row>
    <row r="58" spans="1:7" ht="15.6">
      <c r="A58" s="36" t="s">
        <v>1</v>
      </c>
      <c r="B58" s="16">
        <v>14673</v>
      </c>
      <c r="C58" s="16">
        <v>17209</v>
      </c>
      <c r="D58" s="16">
        <v>18579</v>
      </c>
      <c r="E58" s="1">
        <v>19315</v>
      </c>
      <c r="F58" s="1">
        <v>46736782</v>
      </c>
      <c r="G58" s="19">
        <f t="shared" si="0"/>
        <v>413.27192787898832</v>
      </c>
    </row>
    <row r="59" spans="1:7" ht="15.6">
      <c r="A59" s="36" t="s">
        <v>8</v>
      </c>
      <c r="B59" s="16">
        <v>687</v>
      </c>
      <c r="C59" s="16">
        <v>999</v>
      </c>
      <c r="D59" s="16">
        <v>1203</v>
      </c>
      <c r="E59" s="1">
        <v>1333</v>
      </c>
      <c r="F59" s="1">
        <v>10036391</v>
      </c>
      <c r="G59" s="19">
        <f t="shared" si="0"/>
        <v>132.81666686760212</v>
      </c>
    </row>
    <row r="60" spans="1:7" ht="15.6">
      <c r="A60" s="36" t="s">
        <v>10</v>
      </c>
      <c r="B60" s="16">
        <v>893</v>
      </c>
      <c r="C60" s="16">
        <v>1106</v>
      </c>
      <c r="D60" s="16">
        <v>1221</v>
      </c>
      <c r="E60" s="1">
        <v>1288</v>
      </c>
      <c r="F60" s="1">
        <v>8591361</v>
      </c>
      <c r="G60" s="19">
        <f t="shared" si="0"/>
        <v>149.91803976110421</v>
      </c>
    </row>
    <row r="61" spans="1:7" ht="15.6">
      <c r="A61" s="39" t="s">
        <v>34</v>
      </c>
      <c r="B61" s="16">
        <v>100</v>
      </c>
      <c r="C61" s="16"/>
      <c r="D61" s="16"/>
      <c r="E61" s="13">
        <v>125</v>
      </c>
      <c r="F61" s="13">
        <v>43993643</v>
      </c>
      <c r="G61" s="19">
        <f t="shared" si="0"/>
        <v>2.8413195970154144</v>
      </c>
    </row>
    <row r="62" spans="1:7" ht="15.6">
      <c r="A62" s="39" t="s">
        <v>46</v>
      </c>
      <c r="B62" s="16">
        <v>7097</v>
      </c>
      <c r="C62" s="16">
        <v>10612</v>
      </c>
      <c r="D62" s="16">
        <v>12868</v>
      </c>
      <c r="E62" s="13">
        <v>13729</v>
      </c>
      <c r="F62" s="1">
        <v>67530161</v>
      </c>
      <c r="G62" s="19">
        <f t="shared" si="0"/>
        <v>203.30175134633546</v>
      </c>
    </row>
    <row r="63" spans="1:7" ht="15.6">
      <c r="A63" s="40" t="s">
        <v>191</v>
      </c>
      <c r="B63" s="72"/>
      <c r="C63" s="72"/>
      <c r="D63" s="72"/>
      <c r="E63" s="13">
        <v>0</v>
      </c>
      <c r="F63" s="1">
        <v>815</v>
      </c>
      <c r="G63" s="19">
        <f t="shared" si="0"/>
        <v>0</v>
      </c>
    </row>
    <row r="64" spans="1:7" s="10" customFormat="1" ht="18">
      <c r="A64" s="28" t="s">
        <v>257</v>
      </c>
      <c r="B64" s="12">
        <f>SUM(B14:B61)</f>
        <v>52670</v>
      </c>
      <c r="C64" s="12">
        <f>SUM(C14:C61)</f>
        <v>64640</v>
      </c>
      <c r="D64" s="12">
        <f>SUM(D14:D61)</f>
        <v>70850</v>
      </c>
      <c r="E64" s="12">
        <f>SUM(E14:E63)</f>
        <v>92654</v>
      </c>
      <c r="F64" s="12">
        <f>SUM(F14:F63)</f>
        <v>750252370</v>
      </c>
      <c r="G64" s="12">
        <f t="shared" si="0"/>
        <v>123.49711071222607</v>
      </c>
    </row>
    <row r="65" spans="1:7" s="3" customFormat="1" ht="18">
      <c r="A65" s="41"/>
      <c r="B65" s="22"/>
      <c r="C65" s="22"/>
      <c r="D65" s="22"/>
      <c r="E65" s="22"/>
      <c r="F65" s="22"/>
      <c r="G65" s="20"/>
    </row>
    <row r="66" spans="1:7" ht="18">
      <c r="A66" s="42" t="s">
        <v>256</v>
      </c>
      <c r="B66" s="73"/>
      <c r="C66" s="73"/>
      <c r="D66" s="73"/>
      <c r="E66" s="73"/>
      <c r="F66" s="23"/>
      <c r="G66" s="21"/>
    </row>
    <row r="67" spans="1:7" s="10" customFormat="1" ht="43.2">
      <c r="A67" s="51" t="s">
        <v>250</v>
      </c>
      <c r="B67" s="26" t="s">
        <v>246</v>
      </c>
      <c r="C67" s="26" t="s">
        <v>247</v>
      </c>
      <c r="D67" s="26" t="s">
        <v>248</v>
      </c>
      <c r="E67" s="7" t="s">
        <v>249</v>
      </c>
      <c r="F67" s="7" t="s">
        <v>245</v>
      </c>
      <c r="G67" s="7" t="s">
        <v>244</v>
      </c>
    </row>
    <row r="68" spans="1:7" ht="15.6">
      <c r="A68" s="35" t="s">
        <v>208</v>
      </c>
      <c r="B68" s="71"/>
      <c r="C68" s="36"/>
      <c r="D68" s="70"/>
      <c r="E68" s="1">
        <v>0</v>
      </c>
      <c r="F68" s="1">
        <v>104579</v>
      </c>
      <c r="G68" s="19">
        <f t="shared" si="0"/>
        <v>0</v>
      </c>
    </row>
    <row r="69" spans="1:7" ht="15.6">
      <c r="A69" s="37" t="s">
        <v>181</v>
      </c>
      <c r="B69" s="71"/>
      <c r="C69" s="36"/>
      <c r="D69" s="70"/>
      <c r="E69" s="1">
        <v>0</v>
      </c>
      <c r="F69" s="1">
        <v>14872</v>
      </c>
      <c r="G69" s="19">
        <f t="shared" si="0"/>
        <v>0</v>
      </c>
    </row>
    <row r="70" spans="1:7" ht="15.6">
      <c r="A70" s="43" t="s">
        <v>183</v>
      </c>
      <c r="B70" s="75"/>
      <c r="C70" s="76"/>
      <c r="D70" s="77"/>
      <c r="E70" s="78">
        <v>3</v>
      </c>
      <c r="F70" s="78">
        <v>97115</v>
      </c>
      <c r="G70" s="19">
        <f t="shared" si="0"/>
        <v>30.891211450342379</v>
      </c>
    </row>
    <row r="71" spans="1:7" ht="15.6">
      <c r="A71" s="36" t="s">
        <v>39</v>
      </c>
      <c r="B71" s="79">
        <v>100</v>
      </c>
      <c r="C71" s="1"/>
      <c r="D71" s="69"/>
      <c r="E71" s="1">
        <v>122</v>
      </c>
      <c r="F71" s="1">
        <v>44780675</v>
      </c>
      <c r="G71" s="19">
        <f t="shared" ref="G71:G134" si="1">E71*1000000/F71</f>
        <v>2.7243894827400434</v>
      </c>
    </row>
    <row r="72" spans="1:7" ht="15.6">
      <c r="A72" s="35" t="s">
        <v>184</v>
      </c>
      <c r="B72" s="71"/>
      <c r="C72" s="36"/>
      <c r="D72" s="70"/>
      <c r="E72" s="1">
        <v>2</v>
      </c>
      <c r="F72" s="1">
        <v>106310</v>
      </c>
      <c r="G72" s="19">
        <f t="shared" si="1"/>
        <v>18.81290565327815</v>
      </c>
    </row>
    <row r="73" spans="1:7" ht="15.6">
      <c r="A73" s="35" t="s">
        <v>135</v>
      </c>
      <c r="B73" s="71"/>
      <c r="C73" s="36"/>
      <c r="D73" s="70"/>
      <c r="E73" s="1">
        <v>8</v>
      </c>
      <c r="F73" s="1">
        <v>389486</v>
      </c>
      <c r="G73" s="19">
        <f t="shared" si="1"/>
        <v>20.539891035878053</v>
      </c>
    </row>
    <row r="74" spans="1:7" ht="15.6">
      <c r="A74" s="35" t="s">
        <v>129</v>
      </c>
      <c r="B74" s="71"/>
      <c r="C74" s="36"/>
      <c r="D74" s="70"/>
      <c r="E74" s="1">
        <v>5</v>
      </c>
      <c r="F74" s="1">
        <v>287021</v>
      </c>
      <c r="G74" s="19">
        <f t="shared" si="1"/>
        <v>17.420328129300643</v>
      </c>
    </row>
    <row r="75" spans="1:7" ht="15.6">
      <c r="A75" s="35" t="s">
        <v>153</v>
      </c>
      <c r="B75" s="71"/>
      <c r="C75" s="36"/>
      <c r="D75" s="70"/>
      <c r="E75" s="1">
        <v>2</v>
      </c>
      <c r="F75" s="1">
        <v>390351</v>
      </c>
      <c r="G75" s="19">
        <f t="shared" si="1"/>
        <v>5.1235938937007974</v>
      </c>
    </row>
    <row r="76" spans="1:7" ht="15.6">
      <c r="A76" s="35" t="s">
        <v>185</v>
      </c>
      <c r="B76" s="71"/>
      <c r="C76" s="36"/>
      <c r="D76" s="70"/>
      <c r="E76" s="1">
        <v>5</v>
      </c>
      <c r="F76" s="1">
        <v>62508</v>
      </c>
      <c r="G76" s="19">
        <f t="shared" si="1"/>
        <v>79.989761310552254</v>
      </c>
    </row>
    <row r="77" spans="1:7" ht="15.6">
      <c r="A77" s="35" t="s">
        <v>94</v>
      </c>
      <c r="B77" s="71"/>
      <c r="C77" s="36"/>
      <c r="D77" s="70"/>
      <c r="E77" s="1">
        <v>31</v>
      </c>
      <c r="F77" s="1">
        <v>11513102</v>
      </c>
      <c r="G77" s="19">
        <f t="shared" si="1"/>
        <v>2.6925845006845246</v>
      </c>
    </row>
    <row r="78" spans="1:7" ht="15.6">
      <c r="A78" s="36" t="s">
        <v>9</v>
      </c>
      <c r="B78" s="79">
        <v>699</v>
      </c>
      <c r="C78" s="1">
        <v>1230</v>
      </c>
      <c r="D78" s="69">
        <v>1557</v>
      </c>
      <c r="E78" s="1">
        <v>1952</v>
      </c>
      <c r="F78" s="1">
        <v>211049519</v>
      </c>
      <c r="G78" s="19">
        <f t="shared" si="1"/>
        <v>9.2490142088407232</v>
      </c>
    </row>
    <row r="79" spans="1:7" ht="15.6">
      <c r="A79" s="35" t="s">
        <v>174</v>
      </c>
      <c r="E79" s="1">
        <v>0</v>
      </c>
      <c r="F79" s="1">
        <v>30033</v>
      </c>
      <c r="G79" s="19">
        <f t="shared" si="1"/>
        <v>0</v>
      </c>
    </row>
    <row r="80" spans="1:7" ht="15.6">
      <c r="A80" s="36" t="s">
        <v>24</v>
      </c>
      <c r="B80" s="16">
        <v>402</v>
      </c>
      <c r="C80" s="16">
        <v>717</v>
      </c>
      <c r="D80" s="16">
        <v>903</v>
      </c>
      <c r="E80" s="1">
        <v>1195</v>
      </c>
      <c r="F80" s="1">
        <v>37411038</v>
      </c>
      <c r="G80" s="19">
        <f t="shared" si="1"/>
        <v>31.942444366285695</v>
      </c>
    </row>
    <row r="81" spans="1:7" ht="15.6">
      <c r="A81" s="35" t="s">
        <v>131</v>
      </c>
      <c r="E81" s="1">
        <v>1</v>
      </c>
      <c r="F81" s="1">
        <v>64947.999999999993</v>
      </c>
      <c r="G81" s="19">
        <f t="shared" si="1"/>
        <v>15.396932930960155</v>
      </c>
    </row>
    <row r="82" spans="1:7" ht="15.6">
      <c r="A82" s="36" t="s">
        <v>29</v>
      </c>
      <c r="B82" s="16">
        <v>10</v>
      </c>
      <c r="C82" s="16"/>
      <c r="D82" s="16"/>
      <c r="E82" s="1">
        <v>105</v>
      </c>
      <c r="F82" s="1">
        <v>18952035</v>
      </c>
      <c r="G82" s="19">
        <f t="shared" si="1"/>
        <v>5.5403021364196512</v>
      </c>
    </row>
    <row r="83" spans="1:7" ht="15.6">
      <c r="A83" s="36" t="s">
        <v>37</v>
      </c>
      <c r="B83" s="16">
        <v>100</v>
      </c>
      <c r="C83" s="16"/>
      <c r="D83" s="16"/>
      <c r="E83" s="1">
        <v>144</v>
      </c>
      <c r="F83" s="1">
        <v>50339443</v>
      </c>
      <c r="G83" s="19">
        <f t="shared" si="1"/>
        <v>2.8605799233813531</v>
      </c>
    </row>
    <row r="84" spans="1:7" ht="15.6">
      <c r="A84" s="35" t="s">
        <v>87</v>
      </c>
      <c r="E84" s="1">
        <v>4</v>
      </c>
      <c r="F84" s="1">
        <v>5047561</v>
      </c>
      <c r="G84" s="19">
        <f t="shared" si="1"/>
        <v>0.7924619435010295</v>
      </c>
    </row>
    <row r="85" spans="1:7" ht="15.6">
      <c r="A85" s="35" t="s">
        <v>80</v>
      </c>
      <c r="E85" s="1">
        <v>27</v>
      </c>
      <c r="F85" s="1">
        <v>11333484</v>
      </c>
      <c r="G85" s="19">
        <f t="shared" si="1"/>
        <v>2.3823212703172301</v>
      </c>
    </row>
    <row r="86" spans="1:7" ht="15.6">
      <c r="A86" s="35" t="s">
        <v>160</v>
      </c>
      <c r="E86" s="1">
        <v>1</v>
      </c>
      <c r="F86" s="1">
        <v>163423</v>
      </c>
      <c r="G86" s="19">
        <f t="shared" si="1"/>
        <v>6.1190897242126265</v>
      </c>
    </row>
    <row r="87" spans="1:7" ht="15.6">
      <c r="A87" s="35" t="s">
        <v>157</v>
      </c>
      <c r="E87" s="1">
        <v>0</v>
      </c>
      <c r="F87" s="1">
        <v>71808</v>
      </c>
      <c r="G87" s="19">
        <f t="shared" si="1"/>
        <v>0</v>
      </c>
    </row>
    <row r="88" spans="1:7" ht="15.6">
      <c r="A88" s="36" t="s">
        <v>44</v>
      </c>
      <c r="B88" s="16">
        <v>100</v>
      </c>
      <c r="C88" s="16"/>
      <c r="D88" s="16"/>
      <c r="E88" s="1">
        <v>196</v>
      </c>
      <c r="F88" s="1">
        <v>10738957</v>
      </c>
      <c r="G88" s="19">
        <f t="shared" si="1"/>
        <v>18.251306900660836</v>
      </c>
    </row>
    <row r="89" spans="1:7" ht="15.6">
      <c r="A89" s="37" t="s">
        <v>48</v>
      </c>
      <c r="B89" s="16">
        <v>220</v>
      </c>
      <c r="C89" s="16">
        <v>333</v>
      </c>
      <c r="D89" s="16">
        <v>369</v>
      </c>
      <c r="E89" s="1">
        <v>403</v>
      </c>
      <c r="F89" s="1">
        <v>17373657</v>
      </c>
      <c r="G89" s="19">
        <f t="shared" si="1"/>
        <v>23.196037541203903</v>
      </c>
    </row>
    <row r="90" spans="1:7" ht="15.6">
      <c r="A90" s="35" t="s">
        <v>114</v>
      </c>
      <c r="E90" s="1">
        <v>7</v>
      </c>
      <c r="F90" s="1">
        <v>6453550</v>
      </c>
      <c r="G90" s="19">
        <f t="shared" si="1"/>
        <v>1.0846743265334584</v>
      </c>
    </row>
    <row r="91" spans="1:7" ht="15.6">
      <c r="A91" s="35" t="s">
        <v>162</v>
      </c>
      <c r="E91" s="1">
        <v>0</v>
      </c>
      <c r="F91" s="1">
        <v>3372</v>
      </c>
      <c r="G91" s="19">
        <f t="shared" si="1"/>
        <v>0</v>
      </c>
    </row>
    <row r="92" spans="1:7" ht="15.6">
      <c r="A92" s="37" t="s">
        <v>212</v>
      </c>
      <c r="E92" s="1">
        <v>0</v>
      </c>
      <c r="F92" s="1">
        <f>VLOOKUP(A92,[1]Κόσμος!$B$13:$C$273,2,FALSE)</f>
        <v>290823</v>
      </c>
      <c r="G92" s="19">
        <f t="shared" si="1"/>
        <v>0</v>
      </c>
    </row>
    <row r="93" spans="1:7" ht="15.6">
      <c r="A93" s="35" t="s">
        <v>163</v>
      </c>
      <c r="E93" s="1">
        <v>0</v>
      </c>
      <c r="F93" s="1">
        <v>56660</v>
      </c>
      <c r="G93" s="19">
        <f t="shared" si="1"/>
        <v>0</v>
      </c>
    </row>
    <row r="94" spans="1:7" ht="15.6">
      <c r="A94" s="35" t="s">
        <v>161</v>
      </c>
      <c r="E94" s="1">
        <v>0</v>
      </c>
      <c r="F94" s="1">
        <v>112002</v>
      </c>
      <c r="G94" s="19">
        <f t="shared" si="1"/>
        <v>0</v>
      </c>
    </row>
    <row r="95" spans="1:7" ht="15.6">
      <c r="A95" s="37" t="s">
        <v>195</v>
      </c>
      <c r="E95" s="1">
        <v>8</v>
      </c>
      <c r="F95" s="1">
        <v>400048</v>
      </c>
      <c r="G95" s="19">
        <f t="shared" si="1"/>
        <v>19.997600287965444</v>
      </c>
    </row>
    <row r="96" spans="1:7" ht="15.6">
      <c r="A96" s="35" t="s">
        <v>110</v>
      </c>
      <c r="E96" s="1">
        <v>7</v>
      </c>
      <c r="F96" s="1">
        <v>17581476</v>
      </c>
      <c r="G96" s="19">
        <f t="shared" si="1"/>
        <v>0.39814632173089448</v>
      </c>
    </row>
    <row r="97" spans="1:7" ht="15.6">
      <c r="A97" s="35" t="s">
        <v>132</v>
      </c>
      <c r="E97" s="1">
        <v>6</v>
      </c>
      <c r="F97" s="1">
        <v>782775</v>
      </c>
      <c r="G97" s="19">
        <f t="shared" si="1"/>
        <v>7.6650378461243651</v>
      </c>
    </row>
    <row r="98" spans="1:7" ht="15.6">
      <c r="A98" s="35" t="s">
        <v>139</v>
      </c>
      <c r="E98" s="1">
        <v>3</v>
      </c>
      <c r="F98" s="1">
        <v>11263079</v>
      </c>
      <c r="G98" s="19">
        <f t="shared" si="1"/>
        <v>0.26635700593061629</v>
      </c>
    </row>
    <row r="99" spans="1:7" ht="15.6">
      <c r="A99" s="35" t="s">
        <v>95</v>
      </c>
      <c r="E99" s="1">
        <v>41</v>
      </c>
      <c r="F99" s="1">
        <v>9746115</v>
      </c>
      <c r="G99" s="19">
        <f t="shared" si="1"/>
        <v>4.2068044549033123</v>
      </c>
    </row>
    <row r="100" spans="1:7" ht="15.6">
      <c r="A100" s="35" t="s">
        <v>116</v>
      </c>
      <c r="E100" s="1">
        <v>5</v>
      </c>
      <c r="F100" s="1">
        <v>2948277</v>
      </c>
      <c r="G100" s="19">
        <f t="shared" si="1"/>
        <v>1.695905778188413</v>
      </c>
    </row>
    <row r="101" spans="1:7" ht="15.6">
      <c r="A101" s="35" t="s">
        <v>147</v>
      </c>
      <c r="E101" s="1">
        <v>0</v>
      </c>
      <c r="F101" s="1">
        <v>530957</v>
      </c>
      <c r="G101" s="19">
        <f t="shared" si="1"/>
        <v>0</v>
      </c>
    </row>
    <row r="102" spans="1:7" ht="15.6">
      <c r="A102" s="35" t="s">
        <v>192</v>
      </c>
      <c r="B102" s="72"/>
      <c r="C102" s="72"/>
      <c r="D102" s="72"/>
      <c r="E102" s="1">
        <v>8</v>
      </c>
      <c r="F102" s="1">
        <v>375557</v>
      </c>
      <c r="G102" s="19">
        <f t="shared" si="1"/>
        <v>21.301693218339693</v>
      </c>
    </row>
    <row r="103" spans="1:7" ht="15.6">
      <c r="A103" s="36" t="s">
        <v>36</v>
      </c>
      <c r="B103" s="16">
        <v>100</v>
      </c>
      <c r="C103" s="16"/>
      <c r="D103" s="16"/>
      <c r="E103" s="1">
        <v>486</v>
      </c>
      <c r="F103" s="1">
        <v>127575529</v>
      </c>
      <c r="G103" s="19">
        <f t="shared" si="1"/>
        <v>3.8095080130923855</v>
      </c>
    </row>
    <row r="104" spans="1:7" ht="15.6">
      <c r="A104" s="35" t="s">
        <v>164</v>
      </c>
      <c r="E104" s="1">
        <v>0</v>
      </c>
      <c r="F104" s="1">
        <v>4991</v>
      </c>
      <c r="G104" s="19">
        <f t="shared" si="1"/>
        <v>0</v>
      </c>
    </row>
    <row r="105" spans="1:7" ht="15.6">
      <c r="A105" s="35" t="s">
        <v>168</v>
      </c>
      <c r="E105" s="1">
        <v>1</v>
      </c>
      <c r="F105" s="1">
        <v>6545503</v>
      </c>
      <c r="G105" s="19">
        <f t="shared" si="1"/>
        <v>0.15277664680621184</v>
      </c>
    </row>
    <row r="106" spans="1:7" ht="15.6">
      <c r="A106" s="36" t="s">
        <v>35</v>
      </c>
      <c r="B106" s="16">
        <v>10</v>
      </c>
      <c r="C106" s="16"/>
      <c r="D106" s="16"/>
      <c r="E106" s="1">
        <v>109</v>
      </c>
      <c r="F106" s="1">
        <v>4246440</v>
      </c>
      <c r="G106" s="19">
        <f t="shared" si="1"/>
        <v>25.668560017332165</v>
      </c>
    </row>
    <row r="107" spans="1:7" ht="15.6">
      <c r="A107" s="35" t="s">
        <v>112</v>
      </c>
      <c r="E107" s="1">
        <v>8</v>
      </c>
      <c r="F107" s="1">
        <v>7044639</v>
      </c>
      <c r="G107" s="19">
        <f t="shared" si="1"/>
        <v>1.1356153239364004</v>
      </c>
    </row>
    <row r="108" spans="1:7" ht="15.6">
      <c r="A108" s="36" t="s">
        <v>27</v>
      </c>
      <c r="B108" s="16">
        <v>100</v>
      </c>
      <c r="C108" s="16"/>
      <c r="D108" s="16"/>
      <c r="E108" s="1">
        <v>274</v>
      </c>
      <c r="F108" s="1">
        <v>32510462</v>
      </c>
      <c r="G108" s="19">
        <f t="shared" si="1"/>
        <v>8.4280561746554081</v>
      </c>
    </row>
    <row r="109" spans="1:7" ht="15.6">
      <c r="A109" s="37" t="s">
        <v>231</v>
      </c>
      <c r="E109" s="1">
        <v>0</v>
      </c>
      <c r="F109" s="1">
        <f>VLOOKUP(A109,[1]Κόσμος!$B$13:$C$273,2,FALSE)</f>
        <v>2933404</v>
      </c>
      <c r="G109" s="19">
        <f t="shared" si="1"/>
        <v>0</v>
      </c>
    </row>
    <row r="110" spans="1:7" ht="15.6">
      <c r="A110" s="37" t="s">
        <v>201</v>
      </c>
      <c r="E110" s="1">
        <v>0</v>
      </c>
      <c r="F110" s="1">
        <v>9853</v>
      </c>
      <c r="G110" s="19">
        <f t="shared" si="1"/>
        <v>0</v>
      </c>
    </row>
    <row r="111" spans="1:7" ht="15.6">
      <c r="A111" s="44" t="s">
        <v>203</v>
      </c>
      <c r="B111" s="84"/>
      <c r="C111" s="84"/>
      <c r="D111" s="84"/>
      <c r="E111" s="2">
        <v>13</v>
      </c>
      <c r="F111" s="2">
        <v>52834</v>
      </c>
      <c r="G111" s="24">
        <f t="shared" si="1"/>
        <v>246.05367755611917</v>
      </c>
    </row>
    <row r="112" spans="1:7" ht="15.6">
      <c r="A112" s="44" t="s">
        <v>204</v>
      </c>
      <c r="B112" s="84"/>
      <c r="C112" s="84"/>
      <c r="D112" s="84"/>
      <c r="E112" s="2">
        <v>9</v>
      </c>
      <c r="F112" s="2">
        <v>42389</v>
      </c>
      <c r="G112" s="24">
        <f t="shared" si="1"/>
        <v>212.31923376347638</v>
      </c>
    </row>
    <row r="113" spans="1:7" ht="15.6">
      <c r="A113" s="37" t="s">
        <v>205</v>
      </c>
      <c r="B113" s="72"/>
      <c r="C113" s="72"/>
      <c r="D113" s="72"/>
      <c r="E113" s="1">
        <v>2</v>
      </c>
      <c r="F113" s="1">
        <v>38002</v>
      </c>
      <c r="G113" s="19">
        <f t="shared" si="1"/>
        <v>52.628809010052102</v>
      </c>
    </row>
    <row r="114" spans="1:7" ht="15.6">
      <c r="A114" s="37" t="s">
        <v>202</v>
      </c>
      <c r="E114" s="1">
        <v>0</v>
      </c>
      <c r="F114" s="1">
        <v>5821</v>
      </c>
      <c r="G114" s="19">
        <f t="shared" si="1"/>
        <v>0</v>
      </c>
    </row>
    <row r="115" spans="1:7" ht="15.6">
      <c r="A115" s="37" t="s">
        <v>200</v>
      </c>
      <c r="E115" s="1">
        <v>0</v>
      </c>
      <c r="F115" s="1">
        <v>110593</v>
      </c>
      <c r="G115" s="19">
        <f t="shared" si="1"/>
        <v>0</v>
      </c>
    </row>
    <row r="116" spans="1:7" ht="15.6">
      <c r="A116" s="35" t="s">
        <v>182</v>
      </c>
      <c r="E116" s="1">
        <v>0</v>
      </c>
      <c r="F116" s="1">
        <v>182795</v>
      </c>
      <c r="G116" s="19">
        <f t="shared" si="1"/>
        <v>0</v>
      </c>
    </row>
    <row r="117" spans="1:7" ht="15.6">
      <c r="A117" s="35" t="s">
        <v>166</v>
      </c>
      <c r="E117" s="1">
        <v>1</v>
      </c>
      <c r="F117" s="1">
        <v>581363</v>
      </c>
      <c r="G117" s="19">
        <f t="shared" si="1"/>
        <v>1.7200957061250888</v>
      </c>
    </row>
    <row r="118" spans="1:7" ht="15.6">
      <c r="A118" s="35" t="s">
        <v>120</v>
      </c>
      <c r="E118" s="1">
        <v>8</v>
      </c>
      <c r="F118" s="1">
        <v>1394969</v>
      </c>
      <c r="G118" s="19">
        <f t="shared" si="1"/>
        <v>5.7348944671888766</v>
      </c>
    </row>
    <row r="119" spans="1:7" ht="15.6">
      <c r="A119" s="37" t="s">
        <v>193</v>
      </c>
      <c r="B119" s="72"/>
      <c r="C119" s="72"/>
      <c r="D119" s="72"/>
      <c r="E119" s="1">
        <v>1</v>
      </c>
      <c r="F119" s="1">
        <v>38194</v>
      </c>
      <c r="G119" s="19">
        <f t="shared" si="1"/>
        <v>26.182122846520397</v>
      </c>
    </row>
    <row r="120" spans="1:7" ht="15.6">
      <c r="A120" s="38" t="s">
        <v>45</v>
      </c>
      <c r="B120" s="17">
        <v>13088</v>
      </c>
      <c r="C120" s="17">
        <v>22115</v>
      </c>
      <c r="D120" s="17">
        <v>26112</v>
      </c>
      <c r="E120" s="2">
        <v>34641</v>
      </c>
      <c r="F120" s="2">
        <v>329064917</v>
      </c>
      <c r="G120" s="24">
        <f t="shared" si="1"/>
        <v>105.27102164464405</v>
      </c>
    </row>
    <row r="121" spans="1:7" ht="15.6">
      <c r="A121" s="35" t="s">
        <v>93</v>
      </c>
      <c r="E121" s="1">
        <v>9</v>
      </c>
      <c r="F121" s="1">
        <v>3461731</v>
      </c>
      <c r="G121" s="19">
        <f t="shared" si="1"/>
        <v>2.5998553902657369</v>
      </c>
    </row>
    <row r="122" spans="1:7" ht="15.6">
      <c r="A122" s="35" t="s">
        <v>111</v>
      </c>
      <c r="E122" s="1">
        <v>9</v>
      </c>
      <c r="F122" s="1">
        <v>28515829</v>
      </c>
      <c r="G122" s="19">
        <f t="shared" si="1"/>
        <v>0.31561418046096434</v>
      </c>
    </row>
    <row r="123" spans="1:7" s="10" customFormat="1" ht="18">
      <c r="A123" s="29" t="s">
        <v>255</v>
      </c>
      <c r="B123" s="12">
        <f>SUM(B68:B120)</f>
        <v>14929</v>
      </c>
      <c r="C123" s="12">
        <f>SUM(C68:C120)</f>
        <v>24395</v>
      </c>
      <c r="D123" s="12">
        <f>SUM(D68:D120)</f>
        <v>28941</v>
      </c>
      <c r="E123" s="12">
        <f>SUM(E68:E122)</f>
        <v>39862</v>
      </c>
      <c r="F123" s="12">
        <f>SUM(F68:F122)</f>
        <v>1015226874</v>
      </c>
      <c r="G123" s="12">
        <f t="shared" si="1"/>
        <v>39.264130039173885</v>
      </c>
    </row>
    <row r="124" spans="1:7" ht="15.6">
      <c r="E124" s="16"/>
      <c r="F124" s="16"/>
      <c r="G124" s="20"/>
    </row>
    <row r="125" spans="1:7" ht="18">
      <c r="A125" s="45" t="s">
        <v>254</v>
      </c>
      <c r="E125" s="55"/>
      <c r="F125" s="55"/>
      <c r="G125" s="21"/>
    </row>
    <row r="126" spans="1:7" s="10" customFormat="1" ht="43.2">
      <c r="A126" s="51" t="s">
        <v>250</v>
      </c>
      <c r="B126" s="26" t="s">
        <v>246</v>
      </c>
      <c r="C126" s="26" t="s">
        <v>247</v>
      </c>
      <c r="D126" s="26" t="s">
        <v>248</v>
      </c>
      <c r="E126" s="7" t="s">
        <v>249</v>
      </c>
      <c r="F126" s="7" t="s">
        <v>245</v>
      </c>
      <c r="G126" s="7" t="s">
        <v>244</v>
      </c>
    </row>
    <row r="127" spans="1:7" ht="15.6">
      <c r="A127" s="35" t="s">
        <v>79</v>
      </c>
      <c r="B127" s="71"/>
      <c r="C127" s="36"/>
      <c r="D127" s="70"/>
      <c r="E127" s="1">
        <v>30</v>
      </c>
      <c r="F127" s="1">
        <v>38041757</v>
      </c>
      <c r="G127" s="19">
        <f t="shared" si="1"/>
        <v>0.78860710876209006</v>
      </c>
    </row>
    <row r="128" spans="1:7" ht="15.6">
      <c r="A128" s="35" t="s">
        <v>227</v>
      </c>
      <c r="B128" s="71"/>
      <c r="C128" s="36"/>
      <c r="D128" s="70"/>
      <c r="E128" s="1">
        <v>0</v>
      </c>
      <c r="F128" s="1">
        <f>VLOOKUP(A128,[1]Κόσμος!$B$13:$C$273,2,FALSE)</f>
        <v>55312</v>
      </c>
      <c r="G128" s="19">
        <f t="shared" si="1"/>
        <v>0</v>
      </c>
    </row>
    <row r="129" spans="1:7" ht="15.6">
      <c r="A129" s="35" t="s">
        <v>71</v>
      </c>
      <c r="B129" s="71"/>
      <c r="C129" s="36"/>
      <c r="D129" s="70"/>
      <c r="E129" s="1">
        <v>19</v>
      </c>
      <c r="F129" s="1">
        <v>2957728</v>
      </c>
      <c r="G129" s="19">
        <f t="shared" si="1"/>
        <v>6.4238496575750039</v>
      </c>
    </row>
    <row r="130" spans="1:7" ht="15.6">
      <c r="A130" s="35" t="s">
        <v>49</v>
      </c>
      <c r="B130" s="74"/>
      <c r="C130" s="35"/>
      <c r="D130" s="67"/>
      <c r="E130" s="61">
        <v>65</v>
      </c>
      <c r="F130" s="1">
        <v>25203200</v>
      </c>
      <c r="G130" s="19">
        <f t="shared" si="1"/>
        <v>2.5790375825292027</v>
      </c>
    </row>
    <row r="131" spans="1:7" ht="15.6">
      <c r="A131" s="35" t="s">
        <v>70</v>
      </c>
      <c r="B131" s="71"/>
      <c r="C131" s="36"/>
      <c r="D131" s="70"/>
      <c r="E131" s="1">
        <v>15</v>
      </c>
      <c r="F131" s="1">
        <v>10047719</v>
      </c>
      <c r="G131" s="19">
        <f t="shared" si="1"/>
        <v>1.4928761443268865</v>
      </c>
    </row>
    <row r="132" spans="1:7" ht="15.6">
      <c r="A132" s="35" t="s">
        <v>60</v>
      </c>
      <c r="B132" s="71"/>
      <c r="C132" s="36"/>
      <c r="D132" s="70"/>
      <c r="E132" s="1">
        <v>75</v>
      </c>
      <c r="F132" s="1">
        <v>163046173</v>
      </c>
      <c r="G132" s="19">
        <f t="shared" si="1"/>
        <v>0.45999239736832093</v>
      </c>
    </row>
    <row r="133" spans="1:7" ht="15.6">
      <c r="A133" s="35" t="s">
        <v>173</v>
      </c>
      <c r="B133" s="71"/>
      <c r="C133" s="36"/>
      <c r="D133" s="70"/>
      <c r="E133" s="1">
        <v>0</v>
      </c>
      <c r="F133" s="1">
        <v>763094</v>
      </c>
      <c r="G133" s="19">
        <f t="shared" si="1"/>
        <v>0</v>
      </c>
    </row>
    <row r="134" spans="1:7" ht="15.6">
      <c r="A134" s="35" t="s">
        <v>118</v>
      </c>
      <c r="B134" s="71"/>
      <c r="C134" s="36"/>
      <c r="D134" s="70"/>
      <c r="E134" s="1">
        <v>1</v>
      </c>
      <c r="F134" s="1">
        <v>433296</v>
      </c>
      <c r="G134" s="19">
        <f t="shared" si="1"/>
        <v>2.3078911413906429</v>
      </c>
    </row>
    <row r="135" spans="1:7" ht="15.6">
      <c r="A135" s="35" t="s">
        <v>119</v>
      </c>
      <c r="B135" s="71"/>
      <c r="C135" s="36"/>
      <c r="D135" s="70"/>
      <c r="E135" s="1">
        <v>0</v>
      </c>
      <c r="F135" s="1">
        <v>16486542.000000002</v>
      </c>
      <c r="G135" s="19">
        <f t="shared" ref="G135:G193" si="2">E135*1000000/F135</f>
        <v>0</v>
      </c>
    </row>
    <row r="136" spans="1:7" ht="15.6">
      <c r="A136" s="36" t="s">
        <v>4</v>
      </c>
      <c r="B136" s="79">
        <v>3333</v>
      </c>
      <c r="C136" s="1">
        <v>3341</v>
      </c>
      <c r="D136" s="69">
        <v>3342</v>
      </c>
      <c r="E136" s="1">
        <v>4632</v>
      </c>
      <c r="F136" s="1">
        <v>1433783692</v>
      </c>
      <c r="G136" s="19">
        <f t="shared" si="2"/>
        <v>3.2306128364026616</v>
      </c>
    </row>
    <row r="137" spans="1:7" ht="15.6">
      <c r="A137" s="35" t="s">
        <v>219</v>
      </c>
      <c r="E137" s="1">
        <v>0</v>
      </c>
      <c r="F137" s="1">
        <f>VLOOKUP(A137,[1]Κόσμος!$B$13:$C$273,2,FALSE)</f>
        <v>544</v>
      </c>
      <c r="G137" s="19">
        <f t="shared" si="2"/>
        <v>0</v>
      </c>
    </row>
    <row r="138" spans="1:7" ht="15.6">
      <c r="A138" s="35" t="s">
        <v>220</v>
      </c>
      <c r="E138" s="1">
        <v>0</v>
      </c>
      <c r="F138" s="1">
        <f>VLOOKUP(A138,[1]Κόσμος!$B$13:$C$273,2,FALSE)</f>
        <v>17547</v>
      </c>
      <c r="G138" s="19">
        <f t="shared" si="2"/>
        <v>0</v>
      </c>
    </row>
    <row r="139" spans="1:7" ht="15.6">
      <c r="A139" s="37" t="s">
        <v>237</v>
      </c>
      <c r="E139" s="1">
        <v>0</v>
      </c>
      <c r="F139" s="1">
        <v>1293120</v>
      </c>
      <c r="G139" s="19">
        <f t="shared" si="2"/>
        <v>0</v>
      </c>
    </row>
    <row r="140" spans="1:7" ht="15.6">
      <c r="A140" s="35" t="s">
        <v>189</v>
      </c>
      <c r="E140" s="1">
        <v>0</v>
      </c>
      <c r="F140" s="1">
        <v>889955</v>
      </c>
      <c r="G140" s="19">
        <f t="shared" si="2"/>
        <v>0</v>
      </c>
    </row>
    <row r="141" spans="1:7" ht="15.6">
      <c r="A141" s="35" t="s">
        <v>133</v>
      </c>
      <c r="E141" s="1">
        <v>0</v>
      </c>
      <c r="F141" s="1">
        <v>279285</v>
      </c>
      <c r="G141" s="19">
        <f t="shared" si="2"/>
        <v>0</v>
      </c>
    </row>
    <row r="142" spans="1:7" s="6" customFormat="1" ht="17.399999999999999">
      <c r="A142" s="35" t="s">
        <v>102</v>
      </c>
      <c r="B142" s="10"/>
      <c r="C142" s="10"/>
      <c r="D142" s="10"/>
      <c r="E142" s="1">
        <v>3</v>
      </c>
      <c r="F142" s="1">
        <v>3996762</v>
      </c>
      <c r="G142" s="19">
        <f t="shared" si="2"/>
        <v>0.75060761686585287</v>
      </c>
    </row>
    <row r="143" spans="1:7" ht="15.6">
      <c r="A143" s="35" t="s">
        <v>225</v>
      </c>
      <c r="E143" s="1">
        <v>0</v>
      </c>
      <c r="F143" s="1">
        <f>VLOOKUP(A143,[1]Κόσμος!$B$13:$C$273,2,FALSE)</f>
        <v>167295</v>
      </c>
      <c r="G143" s="19">
        <f t="shared" si="2"/>
        <v>0</v>
      </c>
    </row>
    <row r="144" spans="1:7" ht="15.6">
      <c r="A144" s="35" t="s">
        <v>97</v>
      </c>
      <c r="E144" s="1">
        <v>1</v>
      </c>
      <c r="F144" s="1">
        <v>12771246</v>
      </c>
      <c r="G144" s="19">
        <f t="shared" si="2"/>
        <v>7.8300895621304295E-2</v>
      </c>
    </row>
    <row r="145" spans="1:7" ht="15.6">
      <c r="A145" s="35" t="s">
        <v>77</v>
      </c>
      <c r="E145" s="1">
        <v>4</v>
      </c>
      <c r="F145" s="1">
        <v>7436157</v>
      </c>
      <c r="G145" s="19">
        <f t="shared" si="2"/>
        <v>0.53791225763522743</v>
      </c>
    </row>
    <row r="146" spans="1:7" ht="15.6">
      <c r="A146" s="36" t="s">
        <v>18</v>
      </c>
      <c r="B146" s="16">
        <v>164</v>
      </c>
      <c r="C146" s="16">
        <v>331</v>
      </c>
      <c r="D146" s="16">
        <v>396</v>
      </c>
      <c r="E146" s="1">
        <v>448</v>
      </c>
      <c r="F146" s="1">
        <v>1366417756</v>
      </c>
      <c r="G146" s="19">
        <f t="shared" si="2"/>
        <v>0.32786459194694484</v>
      </c>
    </row>
    <row r="147" spans="1:7" ht="15.6">
      <c r="A147" s="36" t="s">
        <v>13</v>
      </c>
      <c r="B147" s="16">
        <v>240</v>
      </c>
      <c r="C147" s="16">
        <v>373</v>
      </c>
      <c r="D147" s="16">
        <v>469</v>
      </c>
      <c r="E147" s="1">
        <v>520</v>
      </c>
      <c r="F147" s="1">
        <v>270625567</v>
      </c>
      <c r="G147" s="19">
        <f t="shared" si="2"/>
        <v>1.9214740342696446</v>
      </c>
    </row>
    <row r="148" spans="1:7" ht="15.6">
      <c r="A148" s="38" t="s">
        <v>3</v>
      </c>
      <c r="B148" s="17">
        <v>3993</v>
      </c>
      <c r="C148" s="17">
        <v>4474</v>
      </c>
      <c r="D148" s="17">
        <v>4777</v>
      </c>
      <c r="E148" s="2">
        <v>4869</v>
      </c>
      <c r="F148" s="2">
        <v>82913893</v>
      </c>
      <c r="G148" s="24">
        <f t="shared" si="2"/>
        <v>58.723572417471701</v>
      </c>
    </row>
    <row r="149" spans="1:7" ht="15.6">
      <c r="A149" s="35" t="s">
        <v>66</v>
      </c>
      <c r="E149" s="1">
        <v>80</v>
      </c>
      <c r="F149" s="1">
        <v>39309789</v>
      </c>
      <c r="G149" s="19">
        <f t="shared" si="2"/>
        <v>2.0351164947743676</v>
      </c>
    </row>
    <row r="150" spans="1:7" ht="15.6">
      <c r="A150" s="38" t="s">
        <v>26</v>
      </c>
      <c r="B150" s="17">
        <v>100</v>
      </c>
      <c r="C150" s="17"/>
      <c r="D150" s="17"/>
      <c r="E150" s="2">
        <v>148</v>
      </c>
      <c r="F150" s="2">
        <v>8519373</v>
      </c>
      <c r="G150" s="24">
        <f t="shared" si="2"/>
        <v>17.372170463718398</v>
      </c>
    </row>
    <row r="151" spans="1:7" ht="15.6">
      <c r="A151" s="36" t="s">
        <v>28</v>
      </c>
      <c r="B151" s="16">
        <v>100</v>
      </c>
      <c r="C151" s="16"/>
      <c r="D151" s="16"/>
      <c r="E151" s="1">
        <v>190</v>
      </c>
      <c r="F151" s="1">
        <v>126860299</v>
      </c>
      <c r="G151" s="19">
        <f t="shared" si="2"/>
        <v>1.4977104854529786</v>
      </c>
    </row>
    <row r="152" spans="1:7" ht="15.6">
      <c r="A152" s="35" t="s">
        <v>100</v>
      </c>
      <c r="E152" s="1">
        <v>7</v>
      </c>
      <c r="F152" s="1">
        <v>10101697</v>
      </c>
      <c r="G152" s="19">
        <f t="shared" si="2"/>
        <v>0.6929528771254968</v>
      </c>
    </row>
    <row r="153" spans="1:7" ht="15.6">
      <c r="A153" s="35" t="s">
        <v>64</v>
      </c>
      <c r="E153" s="1">
        <v>17</v>
      </c>
      <c r="F153" s="1">
        <v>18551428</v>
      </c>
      <c r="G153" s="19">
        <f t="shared" si="2"/>
        <v>0.91637150520164812</v>
      </c>
    </row>
    <row r="154" spans="1:7" ht="15.6">
      <c r="A154" s="35" t="s">
        <v>233</v>
      </c>
      <c r="E154" s="1">
        <v>0</v>
      </c>
      <c r="F154" s="1">
        <f>VLOOKUP(A154,[1]Κόσμος!$B$13:$C$273,2,FALSE)</f>
        <v>117608</v>
      </c>
      <c r="G154" s="19">
        <f t="shared" si="2"/>
        <v>0</v>
      </c>
    </row>
    <row r="155" spans="1:7" ht="15.6">
      <c r="A155" s="37" t="s">
        <v>179</v>
      </c>
      <c r="E155" s="1">
        <v>5</v>
      </c>
      <c r="F155" s="1">
        <v>6415851</v>
      </c>
      <c r="G155" s="19">
        <f t="shared" si="2"/>
        <v>0.77931984393029075</v>
      </c>
    </row>
    <row r="156" spans="1:7" ht="15.6">
      <c r="A156" s="35" t="s">
        <v>152</v>
      </c>
      <c r="E156" s="1">
        <v>0</v>
      </c>
      <c r="F156" s="1">
        <v>7169456</v>
      </c>
      <c r="G156" s="19">
        <f t="shared" si="2"/>
        <v>0</v>
      </c>
    </row>
    <row r="157" spans="1:7" ht="15.6">
      <c r="A157" s="35" t="s">
        <v>86</v>
      </c>
      <c r="E157" s="1">
        <v>21</v>
      </c>
      <c r="F157" s="1">
        <v>6855709</v>
      </c>
      <c r="G157" s="19">
        <f t="shared" si="2"/>
        <v>3.0631405154448652</v>
      </c>
    </row>
    <row r="158" spans="1:7" ht="15.6">
      <c r="A158" s="37" t="s">
        <v>197</v>
      </c>
      <c r="E158" s="1">
        <v>0</v>
      </c>
      <c r="F158" s="1">
        <v>640446</v>
      </c>
      <c r="G158" s="19">
        <f t="shared" si="2"/>
        <v>0</v>
      </c>
    </row>
    <row r="159" spans="1:7" ht="15.6">
      <c r="A159" s="35" t="s">
        <v>51</v>
      </c>
      <c r="B159" s="48"/>
      <c r="C159" s="48"/>
      <c r="D159" s="48"/>
      <c r="E159" s="61">
        <v>86</v>
      </c>
      <c r="F159" s="1">
        <v>31949789</v>
      </c>
      <c r="G159" s="19">
        <f t="shared" si="2"/>
        <v>2.6917235666251194</v>
      </c>
    </row>
    <row r="160" spans="1:7" ht="15.6">
      <c r="A160" s="35" t="s">
        <v>221</v>
      </c>
      <c r="E160" s="1">
        <v>0</v>
      </c>
      <c r="F160" s="1">
        <f>VLOOKUP(A160,[1]Κόσμος!$B$13:$C$273,2,FALSE)</f>
        <v>58791</v>
      </c>
      <c r="G160" s="19">
        <f t="shared" si="2"/>
        <v>0</v>
      </c>
    </row>
    <row r="161" spans="1:7" ht="15.6">
      <c r="A161" s="35" t="s">
        <v>228</v>
      </c>
      <c r="E161" s="1">
        <v>0</v>
      </c>
      <c r="F161" s="1">
        <f>VLOOKUP(A161,[1]Κόσμος!$B$13:$C$273,2,FALSE)</f>
        <v>543483</v>
      </c>
      <c r="G161" s="19">
        <f t="shared" si="2"/>
        <v>0</v>
      </c>
    </row>
    <row r="162" spans="1:7" ht="15.6">
      <c r="A162" s="35" t="s">
        <v>145</v>
      </c>
      <c r="E162" s="1">
        <v>0</v>
      </c>
      <c r="F162" s="1">
        <v>3225166</v>
      </c>
      <c r="G162" s="19">
        <f t="shared" si="2"/>
        <v>0</v>
      </c>
    </row>
    <row r="163" spans="1:7" ht="15.6">
      <c r="A163" s="35" t="s">
        <v>126</v>
      </c>
      <c r="E163" s="1">
        <v>4</v>
      </c>
      <c r="F163" s="1">
        <v>54045422</v>
      </c>
      <c r="G163" s="19">
        <f t="shared" si="2"/>
        <v>7.4011819169438622E-2</v>
      </c>
    </row>
    <row r="164" spans="1:7" ht="15.6">
      <c r="A164" s="35" t="s">
        <v>224</v>
      </c>
      <c r="E164" s="1">
        <v>0</v>
      </c>
      <c r="F164" s="1">
        <f>VLOOKUP(A164,[1]Κόσμος!$B$13:$C$273,2,FALSE)</f>
        <v>10764</v>
      </c>
      <c r="G164" s="19">
        <f t="shared" si="2"/>
        <v>0</v>
      </c>
    </row>
    <row r="165" spans="1:7" ht="15.6">
      <c r="A165" s="35" t="s">
        <v>156</v>
      </c>
      <c r="E165" s="1">
        <v>1</v>
      </c>
      <c r="F165" s="1">
        <v>28608715</v>
      </c>
      <c r="G165" s="19">
        <f t="shared" si="2"/>
        <v>3.4954383655470017E-2</v>
      </c>
    </row>
    <row r="166" spans="1:7" ht="15.6">
      <c r="A166" s="35" t="s">
        <v>154</v>
      </c>
      <c r="E166" s="1">
        <v>0</v>
      </c>
      <c r="F166" s="1">
        <v>282757</v>
      </c>
      <c r="G166" s="19">
        <f t="shared" si="2"/>
        <v>0</v>
      </c>
    </row>
    <row r="167" spans="1:7" ht="15.6">
      <c r="A167" s="35" t="s">
        <v>67</v>
      </c>
      <c r="E167" s="1">
        <v>11</v>
      </c>
      <c r="F167" s="1">
        <v>4783062</v>
      </c>
      <c r="G167" s="19">
        <f t="shared" si="2"/>
        <v>2.2997820224784875</v>
      </c>
    </row>
    <row r="168" spans="1:7" ht="15.6">
      <c r="A168" s="35" t="s">
        <v>232</v>
      </c>
      <c r="E168" s="1">
        <v>0</v>
      </c>
      <c r="F168" s="1">
        <f>VLOOKUP(A168,[1]Κόσμος!$B$13:$C$273,2,FALSE)</f>
        <v>1614</v>
      </c>
      <c r="G168" s="19">
        <f t="shared" si="2"/>
        <v>0</v>
      </c>
    </row>
    <row r="169" spans="1:7" ht="15.6">
      <c r="A169" s="37" t="s">
        <v>234</v>
      </c>
      <c r="E169" s="1">
        <v>0</v>
      </c>
      <c r="F169" s="1">
        <f>VLOOKUP(A169,[1]Κόσμος!$B$13:$C$273,2,FALSE)</f>
        <v>57213</v>
      </c>
      <c r="G169" s="19">
        <f t="shared" si="2"/>
        <v>0</v>
      </c>
    </row>
    <row r="170" spans="1:7" ht="15.6">
      <c r="A170" s="36" t="s">
        <v>31</v>
      </c>
      <c r="B170" s="16">
        <v>100</v>
      </c>
      <c r="C170" s="16"/>
      <c r="D170" s="16"/>
      <c r="E170" s="1">
        <v>135</v>
      </c>
      <c r="F170" s="1">
        <v>216565317</v>
      </c>
      <c r="G170" s="19">
        <f t="shared" si="2"/>
        <v>0.62336851472851496</v>
      </c>
    </row>
    <row r="171" spans="1:7" ht="15.6">
      <c r="A171" s="40" t="s">
        <v>222</v>
      </c>
      <c r="E171" s="13">
        <v>0</v>
      </c>
      <c r="F171" s="13">
        <f>VLOOKUP(A171,[1]Κόσμος!$B$13:$C$273,2,FALSE)</f>
        <v>18001</v>
      </c>
      <c r="G171" s="19">
        <f t="shared" si="2"/>
        <v>0</v>
      </c>
    </row>
    <row r="172" spans="1:7" ht="15.6">
      <c r="A172" s="40" t="s">
        <v>211</v>
      </c>
      <c r="E172" s="13">
        <v>2</v>
      </c>
      <c r="F172" s="1">
        <v>4981422</v>
      </c>
      <c r="G172" s="19">
        <f t="shared" si="2"/>
        <v>0.40149178286842591</v>
      </c>
    </row>
    <row r="173" spans="1:7" ht="15.6">
      <c r="A173" s="40" t="s">
        <v>170</v>
      </c>
      <c r="E173" s="13">
        <v>0</v>
      </c>
      <c r="F173" s="1">
        <v>8776119</v>
      </c>
      <c r="G173" s="19">
        <f t="shared" si="2"/>
        <v>0</v>
      </c>
    </row>
    <row r="174" spans="1:7" ht="15.6">
      <c r="A174" s="39" t="s">
        <v>42</v>
      </c>
      <c r="B174" s="16">
        <v>182</v>
      </c>
      <c r="C174" s="16">
        <v>315</v>
      </c>
      <c r="D174" s="16">
        <v>349</v>
      </c>
      <c r="E174" s="13">
        <v>387</v>
      </c>
      <c r="F174" s="1">
        <v>108116622</v>
      </c>
      <c r="G174" s="19">
        <f t="shared" si="2"/>
        <v>3.5794681043586434</v>
      </c>
    </row>
    <row r="175" spans="1:7" ht="15.6">
      <c r="A175" s="40" t="s">
        <v>226</v>
      </c>
      <c r="E175" s="13">
        <v>0</v>
      </c>
      <c r="F175" s="1">
        <f>VLOOKUP(A175,[1]Κόσμος!$B$13:$C$273,2,FALSE)</f>
        <v>197093</v>
      </c>
      <c r="G175" s="19">
        <f t="shared" si="2"/>
        <v>0</v>
      </c>
    </row>
    <row r="176" spans="1:7" ht="15.6">
      <c r="A176" s="40" t="s">
        <v>52</v>
      </c>
      <c r="B176" s="27"/>
      <c r="C176" s="27"/>
      <c r="D176" s="27"/>
      <c r="E176" s="64">
        <v>10</v>
      </c>
      <c r="F176" s="1">
        <v>5804343</v>
      </c>
      <c r="G176" s="19">
        <f t="shared" si="2"/>
        <v>1.7228478744278206</v>
      </c>
    </row>
    <row r="177" spans="1:7" ht="15.6">
      <c r="A177" s="40" t="s">
        <v>230</v>
      </c>
      <c r="E177" s="13">
        <v>0</v>
      </c>
      <c r="F177" s="1">
        <f>VLOOKUP(A177,[1]Κόσμος!$B$13:$C$273,2,FALSE)</f>
        <v>669821</v>
      </c>
      <c r="G177" s="19">
        <f t="shared" si="2"/>
        <v>0</v>
      </c>
    </row>
    <row r="178" spans="1:7" ht="15.6">
      <c r="A178" s="39" t="s">
        <v>43</v>
      </c>
      <c r="B178" s="16">
        <v>200</v>
      </c>
      <c r="C178" s="16">
        <v>217</v>
      </c>
      <c r="D178" s="16">
        <v>225</v>
      </c>
      <c r="E178" s="13">
        <v>230</v>
      </c>
      <c r="F178" s="1">
        <v>51225321</v>
      </c>
      <c r="G178" s="19">
        <f t="shared" si="2"/>
        <v>4.4899669833206124</v>
      </c>
    </row>
    <row r="179" spans="1:7" ht="15.6">
      <c r="A179" s="40" t="s">
        <v>109</v>
      </c>
      <c r="E179" s="13">
        <v>7</v>
      </c>
      <c r="F179" s="1">
        <v>21323734</v>
      </c>
      <c r="G179" s="19">
        <f t="shared" si="2"/>
        <v>0.32827271246208567</v>
      </c>
    </row>
    <row r="180" spans="1:7" ht="15.6">
      <c r="A180" s="35" t="s">
        <v>143</v>
      </c>
      <c r="E180" s="1">
        <v>2</v>
      </c>
      <c r="F180" s="1">
        <v>17070132</v>
      </c>
      <c r="G180" s="19">
        <f t="shared" si="2"/>
        <v>0.1171637102747653</v>
      </c>
    </row>
    <row r="181" spans="1:7" ht="15.6">
      <c r="A181" s="40" t="s">
        <v>101</v>
      </c>
      <c r="E181" s="13">
        <v>6</v>
      </c>
      <c r="F181" s="1">
        <v>23773881</v>
      </c>
      <c r="G181" s="19">
        <f t="shared" si="2"/>
        <v>0.25237780907543028</v>
      </c>
    </row>
    <row r="182" spans="1:7" ht="15.6">
      <c r="A182" s="40" t="s">
        <v>217</v>
      </c>
      <c r="E182" s="13">
        <v>0</v>
      </c>
      <c r="F182" s="1">
        <f>VLOOKUP(A182,[1]Κόσμος!$B$13:$C$273,2,FALSE)</f>
        <v>9321023</v>
      </c>
      <c r="G182" s="19">
        <f t="shared" si="2"/>
        <v>0</v>
      </c>
    </row>
    <row r="183" spans="1:7" ht="15.6">
      <c r="A183" s="40" t="s">
        <v>57</v>
      </c>
      <c r="B183" s="27"/>
      <c r="C183" s="27"/>
      <c r="D183" s="27"/>
      <c r="E183" s="64">
        <v>47</v>
      </c>
      <c r="F183" s="1">
        <v>69625581</v>
      </c>
      <c r="G183" s="19">
        <f t="shared" si="2"/>
        <v>0.67503925030083411</v>
      </c>
    </row>
    <row r="184" spans="1:7" ht="15.6">
      <c r="A184" s="35" t="s">
        <v>218</v>
      </c>
      <c r="E184" s="13">
        <v>0</v>
      </c>
      <c r="F184" s="1">
        <f>VLOOKUP(A184,[1]Κόσμος!$B$13:$C$273,2,FALSE)</f>
        <v>1330</v>
      </c>
      <c r="G184" s="19">
        <f t="shared" si="2"/>
        <v>0</v>
      </c>
    </row>
    <row r="185" spans="1:7" ht="15.6">
      <c r="A185" s="46" t="s">
        <v>235</v>
      </c>
      <c r="E185" s="13">
        <v>0</v>
      </c>
      <c r="F185" s="1">
        <f>VLOOKUP(A185,[1]Κόσμος!$B$13:$C$273,2,FALSE)</f>
        <v>104497</v>
      </c>
      <c r="G185" s="19">
        <f t="shared" si="2"/>
        <v>0</v>
      </c>
    </row>
    <row r="186" spans="1:7" ht="15.6">
      <c r="A186" s="47" t="s">
        <v>11</v>
      </c>
      <c r="B186" s="17">
        <v>725</v>
      </c>
      <c r="C186" s="17">
        <v>1198</v>
      </c>
      <c r="D186" s="17">
        <v>1403</v>
      </c>
      <c r="E186" s="15">
        <v>1643</v>
      </c>
      <c r="F186" s="2">
        <v>83429607</v>
      </c>
      <c r="G186" s="24">
        <f t="shared" si="2"/>
        <v>19.693248704863251</v>
      </c>
    </row>
    <row r="187" spans="1:7" ht="15.6">
      <c r="A187" s="40" t="s">
        <v>216</v>
      </c>
      <c r="E187" s="13">
        <v>0</v>
      </c>
      <c r="F187" s="1">
        <f>VLOOKUP(A187,[1]Κόσμος!$B$13:$C$273,2,FALSE)</f>
        <v>5942094</v>
      </c>
      <c r="G187" s="19">
        <f t="shared" si="2"/>
        <v>0</v>
      </c>
    </row>
    <row r="188" spans="1:7" ht="15" customHeight="1">
      <c r="A188" s="40" t="s">
        <v>229</v>
      </c>
      <c r="E188" s="13">
        <v>0</v>
      </c>
      <c r="F188" s="1">
        <f>VLOOKUP(A188,[1]Κόσμος!$B$13:$C$273,2,FALSE)</f>
        <v>11655</v>
      </c>
      <c r="G188" s="19">
        <f t="shared" si="2"/>
        <v>0</v>
      </c>
    </row>
    <row r="189" spans="1:7" ht="15.6">
      <c r="A189" s="40" t="s">
        <v>68</v>
      </c>
      <c r="E189" s="13">
        <v>4</v>
      </c>
      <c r="F189" s="1">
        <v>32981714.999999996</v>
      </c>
      <c r="G189" s="19">
        <f t="shared" si="2"/>
        <v>0.1212793209813377</v>
      </c>
    </row>
    <row r="190" spans="1:7" ht="15.6">
      <c r="A190" s="37" t="s">
        <v>236</v>
      </c>
      <c r="E190" s="13">
        <v>0</v>
      </c>
      <c r="F190" s="1">
        <f>VLOOKUP(A190,[1]Κόσμος!$B$13:$C$273,2,FALSE)</f>
        <v>299882</v>
      </c>
      <c r="G190" s="19">
        <f t="shared" si="2"/>
        <v>0</v>
      </c>
    </row>
    <row r="191" spans="1:7" ht="15.6">
      <c r="A191" s="35" t="s">
        <v>107</v>
      </c>
      <c r="E191" s="13">
        <v>0</v>
      </c>
      <c r="F191" s="1">
        <v>96462108</v>
      </c>
      <c r="G191" s="19">
        <f t="shared" si="2"/>
        <v>0</v>
      </c>
    </row>
    <row r="192" spans="1:7" ht="15.6">
      <c r="A192" s="40" t="s">
        <v>223</v>
      </c>
      <c r="E192" s="13">
        <v>0</v>
      </c>
      <c r="F192" s="1">
        <f>VLOOKUP(A192,[1]Κόσμος!$B$13:$C$273,2,FALSE)</f>
        <v>11436</v>
      </c>
      <c r="G192" s="19">
        <f t="shared" si="2"/>
        <v>0</v>
      </c>
    </row>
    <row r="193" spans="1:7" s="10" customFormat="1" ht="18">
      <c r="A193" s="28" t="s">
        <v>253</v>
      </c>
      <c r="B193" s="12">
        <f t="shared" ref="B193:D193" si="3">SUM(B127:B171)</f>
        <v>8030</v>
      </c>
      <c r="C193" s="12">
        <f t="shared" si="3"/>
        <v>8519</v>
      </c>
      <c r="D193" s="12">
        <f t="shared" si="3"/>
        <v>8984</v>
      </c>
      <c r="E193" s="12">
        <f>SUM(E127:E171)</f>
        <v>11387</v>
      </c>
      <c r="F193" s="12">
        <f>SUM(F127:F192)</f>
        <v>4542448806</v>
      </c>
      <c r="G193" s="18">
        <f t="shared" si="2"/>
        <v>2.506797651733403</v>
      </c>
    </row>
    <row r="194" spans="1:7">
      <c r="A194" s="48"/>
      <c r="E194" s="16"/>
      <c r="F194" s="16"/>
      <c r="G194" s="10"/>
    </row>
    <row r="195" spans="1:7" ht="18">
      <c r="A195" s="49" t="s">
        <v>252</v>
      </c>
      <c r="B195" s="80"/>
      <c r="C195" s="80"/>
      <c r="D195" s="80"/>
      <c r="E195" s="81"/>
      <c r="F195" s="82"/>
      <c r="G195" s="11"/>
    </row>
    <row r="196" spans="1:7" s="10" customFormat="1" ht="43.2">
      <c r="A196" s="51" t="s">
        <v>250</v>
      </c>
      <c r="B196" s="26" t="s">
        <v>246</v>
      </c>
      <c r="C196" s="26" t="s">
        <v>247</v>
      </c>
      <c r="D196" s="26" t="s">
        <v>248</v>
      </c>
      <c r="E196" s="7" t="s">
        <v>249</v>
      </c>
      <c r="F196" s="7" t="s">
        <v>245</v>
      </c>
      <c r="G196" s="7" t="s">
        <v>244</v>
      </c>
    </row>
    <row r="197" spans="1:7" ht="15.6">
      <c r="A197" s="36" t="s">
        <v>17</v>
      </c>
      <c r="B197" s="79">
        <v>205</v>
      </c>
      <c r="C197" s="1">
        <v>293</v>
      </c>
      <c r="D197" s="69">
        <v>326</v>
      </c>
      <c r="E197" s="1">
        <v>348</v>
      </c>
      <c r="F197" s="1">
        <v>43053054</v>
      </c>
      <c r="G197" s="19">
        <f t="shared" ref="G197:G260" si="4">E197*1000000/F197</f>
        <v>8.0830502755971736</v>
      </c>
    </row>
    <row r="198" spans="1:7" ht="15.6">
      <c r="A198" s="35" t="s">
        <v>151</v>
      </c>
      <c r="B198" s="71"/>
      <c r="C198" s="36"/>
      <c r="D198" s="70"/>
      <c r="E198" s="1">
        <v>2</v>
      </c>
      <c r="F198" s="1">
        <v>31825299</v>
      </c>
      <c r="G198" s="19">
        <f t="shared" si="4"/>
        <v>6.2843085936128987E-2</v>
      </c>
    </row>
    <row r="199" spans="1:7" ht="15.6">
      <c r="A199" s="35" t="s">
        <v>62</v>
      </c>
      <c r="B199" s="71"/>
      <c r="C199" s="36"/>
      <c r="D199" s="70"/>
      <c r="E199" s="1">
        <v>7</v>
      </c>
      <c r="F199" s="1">
        <v>1641164</v>
      </c>
      <c r="G199" s="19">
        <f t="shared" si="4"/>
        <v>4.2652653848122428</v>
      </c>
    </row>
    <row r="200" spans="1:7" ht="15.6">
      <c r="A200" s="35" t="s">
        <v>141</v>
      </c>
      <c r="E200" s="1">
        <v>1</v>
      </c>
      <c r="F200" s="1">
        <v>11801151</v>
      </c>
      <c r="G200" s="19">
        <f t="shared" si="4"/>
        <v>8.4737497215313998E-2</v>
      </c>
    </row>
    <row r="201" spans="1:7" ht="15.6">
      <c r="A201" s="35" t="s">
        <v>159</v>
      </c>
      <c r="E201" s="1">
        <v>1</v>
      </c>
      <c r="F201" s="1">
        <v>2303703</v>
      </c>
      <c r="G201" s="19">
        <f t="shared" si="4"/>
        <v>0.43408373388409877</v>
      </c>
    </row>
    <row r="202" spans="1:7" ht="15.6">
      <c r="A202" s="35" t="s">
        <v>91</v>
      </c>
      <c r="E202" s="1">
        <v>32</v>
      </c>
      <c r="F202" s="1">
        <v>20321383</v>
      </c>
      <c r="G202" s="19">
        <f t="shared" si="4"/>
        <v>1.5746959741864026</v>
      </c>
    </row>
    <row r="203" spans="1:7" ht="15.6">
      <c r="A203" s="35" t="s">
        <v>172</v>
      </c>
      <c r="E203" s="1">
        <v>1</v>
      </c>
      <c r="F203" s="1">
        <v>11530577</v>
      </c>
      <c r="G203" s="19">
        <f t="shared" si="4"/>
        <v>8.6725928806511587E-2</v>
      </c>
    </row>
    <row r="204" spans="1:7" ht="15.6">
      <c r="A204" s="35" t="s">
        <v>78</v>
      </c>
      <c r="E204" s="1">
        <v>22</v>
      </c>
      <c r="F204" s="1">
        <v>25876387</v>
      </c>
      <c r="G204" s="19">
        <f t="shared" si="4"/>
        <v>0.85019597210383346</v>
      </c>
    </row>
    <row r="205" spans="1:7" ht="15.6">
      <c r="A205" s="37" t="s">
        <v>186</v>
      </c>
      <c r="E205" s="1">
        <v>1</v>
      </c>
      <c r="F205" s="1">
        <v>549936</v>
      </c>
      <c r="G205" s="19">
        <f t="shared" si="4"/>
        <v>1.8183934130517005</v>
      </c>
    </row>
    <row r="206" spans="1:7" ht="15.6">
      <c r="A206" s="37" t="s">
        <v>207</v>
      </c>
      <c r="E206" s="1">
        <v>0</v>
      </c>
      <c r="F206" s="1">
        <v>4745179</v>
      </c>
      <c r="G206" s="19">
        <f t="shared" si="4"/>
        <v>0</v>
      </c>
    </row>
    <row r="207" spans="1:7" ht="15.6">
      <c r="A207" s="35" t="s">
        <v>148</v>
      </c>
      <c r="E207" s="1">
        <v>0</v>
      </c>
      <c r="F207" s="1">
        <v>15946882</v>
      </c>
      <c r="G207" s="19">
        <f t="shared" si="4"/>
        <v>0</v>
      </c>
    </row>
    <row r="208" spans="1:7" ht="15.6">
      <c r="A208" s="35" t="s">
        <v>215</v>
      </c>
      <c r="E208" s="1">
        <v>0</v>
      </c>
      <c r="F208" s="1">
        <f>VLOOKUP(A208,[1]Κόσμος!$B$13:$C$273,2,FALSE)</f>
        <v>850891</v>
      </c>
      <c r="G208" s="19">
        <f t="shared" si="4"/>
        <v>0</v>
      </c>
    </row>
    <row r="209" spans="1:7" ht="28.8">
      <c r="A209" s="37" t="s">
        <v>187</v>
      </c>
      <c r="E209" s="1">
        <v>23</v>
      </c>
      <c r="F209" s="1">
        <v>86790568</v>
      </c>
      <c r="G209" s="19">
        <f t="shared" si="4"/>
        <v>0.26500575500323953</v>
      </c>
    </row>
    <row r="210" spans="1:7" ht="15.6">
      <c r="A210" s="35" t="s">
        <v>90</v>
      </c>
      <c r="E210" s="1">
        <v>2</v>
      </c>
      <c r="F210" s="1">
        <v>973557</v>
      </c>
      <c r="G210" s="19">
        <f t="shared" si="4"/>
        <v>2.05432244850584</v>
      </c>
    </row>
    <row r="211" spans="1:7" ht="15.6">
      <c r="A211" s="36" t="s">
        <v>38</v>
      </c>
      <c r="B211" s="16">
        <v>100</v>
      </c>
      <c r="C211" s="16"/>
      <c r="D211" s="16"/>
      <c r="E211" s="1">
        <v>196</v>
      </c>
      <c r="F211" s="1">
        <v>100388076</v>
      </c>
      <c r="G211" s="19">
        <f t="shared" si="4"/>
        <v>1.9524231144742727</v>
      </c>
    </row>
    <row r="212" spans="1:7" ht="15.6">
      <c r="A212" s="35" t="s">
        <v>136</v>
      </c>
      <c r="E212" s="1">
        <v>0</v>
      </c>
      <c r="F212" s="1">
        <v>1355982</v>
      </c>
      <c r="G212" s="19">
        <f t="shared" si="4"/>
        <v>0</v>
      </c>
    </row>
    <row r="213" spans="1:7" ht="15.6">
      <c r="A213" s="35" t="s">
        <v>142</v>
      </c>
      <c r="E213" s="1">
        <v>0</v>
      </c>
      <c r="F213" s="1">
        <v>3497117</v>
      </c>
      <c r="G213" s="19">
        <f t="shared" si="4"/>
        <v>0</v>
      </c>
    </row>
    <row r="214" spans="1:7" ht="15.6">
      <c r="A214" s="37" t="s">
        <v>196</v>
      </c>
      <c r="E214" s="1">
        <v>1</v>
      </c>
      <c r="F214" s="1">
        <v>1148133</v>
      </c>
      <c r="G214" s="19">
        <f t="shared" si="4"/>
        <v>0.87097923324214177</v>
      </c>
    </row>
    <row r="215" spans="1:7" ht="15.6">
      <c r="A215" s="35" t="s">
        <v>122</v>
      </c>
      <c r="E215" s="1">
        <v>3</v>
      </c>
      <c r="F215" s="1">
        <v>112078727</v>
      </c>
      <c r="G215" s="19">
        <f t="shared" si="4"/>
        <v>2.676689930641343E-2</v>
      </c>
    </row>
    <row r="216" spans="1:7" ht="15.6">
      <c r="A216" s="35" t="s">
        <v>123</v>
      </c>
      <c r="E216" s="1">
        <v>1</v>
      </c>
      <c r="F216" s="1">
        <v>2172578</v>
      </c>
      <c r="G216" s="19">
        <f t="shared" si="4"/>
        <v>0.46028266879255891</v>
      </c>
    </row>
    <row r="217" spans="1:7" ht="15.6">
      <c r="A217" s="35" t="s">
        <v>167</v>
      </c>
      <c r="E217" s="1">
        <v>1</v>
      </c>
      <c r="F217" s="1">
        <v>2347696</v>
      </c>
      <c r="G217" s="19">
        <f t="shared" si="4"/>
        <v>0.42594952668488595</v>
      </c>
    </row>
    <row r="218" spans="1:7" ht="15.6">
      <c r="A218" s="35" t="s">
        <v>88</v>
      </c>
      <c r="E218" s="1">
        <v>8</v>
      </c>
      <c r="F218" s="1">
        <v>30417858</v>
      </c>
      <c r="G218" s="19">
        <f t="shared" si="4"/>
        <v>0.26300339754364033</v>
      </c>
    </row>
    <row r="219" spans="1:7" ht="15.6">
      <c r="A219" s="37" t="s">
        <v>97</v>
      </c>
      <c r="E219" s="1">
        <v>0</v>
      </c>
      <c r="F219" s="1">
        <v>1920917</v>
      </c>
      <c r="G219" s="19">
        <f t="shared" si="4"/>
        <v>0</v>
      </c>
    </row>
    <row r="220" spans="1:7" ht="15.6">
      <c r="A220" s="35" t="s">
        <v>140</v>
      </c>
      <c r="E220" s="1">
        <v>0</v>
      </c>
      <c r="F220" s="1">
        <v>1920917</v>
      </c>
      <c r="G220" s="19">
        <f t="shared" si="4"/>
        <v>0</v>
      </c>
    </row>
    <row r="221" spans="1:7" ht="15.6">
      <c r="A221" s="35" t="s">
        <v>84</v>
      </c>
      <c r="E221" s="1">
        <v>6</v>
      </c>
      <c r="F221" s="1">
        <v>25716554</v>
      </c>
      <c r="G221" s="19">
        <f t="shared" si="4"/>
        <v>0.23331275255619396</v>
      </c>
    </row>
    <row r="222" spans="1:7" ht="15.6">
      <c r="A222" s="35" t="s">
        <v>108</v>
      </c>
      <c r="E222" s="1">
        <v>0</v>
      </c>
      <c r="F222" s="1">
        <v>52573967</v>
      </c>
      <c r="G222" s="19">
        <f t="shared" si="4"/>
        <v>0</v>
      </c>
    </row>
    <row r="223" spans="1:7" ht="15.6">
      <c r="A223" s="35" t="s">
        <v>63</v>
      </c>
      <c r="E223" s="1">
        <v>5</v>
      </c>
      <c r="F223" s="1">
        <v>4207077</v>
      </c>
      <c r="G223" s="19">
        <f t="shared" si="4"/>
        <v>1.1884736124392303</v>
      </c>
    </row>
    <row r="224" spans="1:7" ht="15.6">
      <c r="A224" s="35" t="s">
        <v>210</v>
      </c>
      <c r="E224" s="1">
        <v>2</v>
      </c>
      <c r="F224" s="1">
        <v>2125267</v>
      </c>
      <c r="G224" s="19">
        <f t="shared" si="4"/>
        <v>0.94105822938953088</v>
      </c>
    </row>
    <row r="225" spans="1:7" ht="15.6">
      <c r="A225" s="35" t="s">
        <v>130</v>
      </c>
      <c r="E225" s="1">
        <v>6</v>
      </c>
      <c r="F225" s="1">
        <v>4937374</v>
      </c>
      <c r="G225" s="19">
        <f t="shared" si="4"/>
        <v>1.2152208846240937</v>
      </c>
    </row>
    <row r="226" spans="1:7" ht="15.6">
      <c r="A226" s="35" t="s">
        <v>137</v>
      </c>
      <c r="E226" s="1">
        <v>1</v>
      </c>
      <c r="F226" s="1">
        <v>6777453</v>
      </c>
      <c r="G226" s="19">
        <f t="shared" si="4"/>
        <v>0.14754805381903791</v>
      </c>
    </row>
    <row r="227" spans="1:7" ht="15.6">
      <c r="A227" s="35" t="s">
        <v>121</v>
      </c>
      <c r="E227" s="1">
        <v>0</v>
      </c>
      <c r="F227" s="1">
        <v>26969306</v>
      </c>
      <c r="G227" s="19">
        <f t="shared" si="4"/>
        <v>0</v>
      </c>
    </row>
    <row r="228" spans="1:7" ht="15.6">
      <c r="A228" s="44" t="s">
        <v>198</v>
      </c>
      <c r="B228" s="84"/>
      <c r="C228" s="84"/>
      <c r="D228" s="84"/>
      <c r="E228" s="2">
        <v>4</v>
      </c>
      <c r="F228" s="2">
        <v>266153</v>
      </c>
      <c r="G228" s="24">
        <f t="shared" si="4"/>
        <v>15.028949514001345</v>
      </c>
    </row>
    <row r="229" spans="1:7" ht="15.6">
      <c r="A229" s="35" t="s">
        <v>155</v>
      </c>
      <c r="E229" s="1">
        <v>2</v>
      </c>
      <c r="F229" s="1">
        <v>18628749</v>
      </c>
      <c r="G229" s="19">
        <f t="shared" si="4"/>
        <v>0.10736093980331153</v>
      </c>
    </row>
    <row r="230" spans="1:7" ht="15.6">
      <c r="A230" s="35" t="s">
        <v>115</v>
      </c>
      <c r="E230" s="1">
        <v>13</v>
      </c>
      <c r="F230" s="1">
        <v>19658023</v>
      </c>
      <c r="G230" s="19">
        <f t="shared" si="4"/>
        <v>0.66130759944680095</v>
      </c>
    </row>
    <row r="231" spans="1:7" ht="15.6">
      <c r="A231" s="35" t="s">
        <v>169</v>
      </c>
      <c r="E231" s="1">
        <v>1</v>
      </c>
      <c r="F231" s="1">
        <v>4525698</v>
      </c>
      <c r="G231" s="19">
        <f t="shared" si="4"/>
        <v>0.22096039108221538</v>
      </c>
    </row>
    <row r="232" spans="1:7" ht="15.6">
      <c r="A232" s="35" t="s">
        <v>104</v>
      </c>
      <c r="B232" s="72"/>
      <c r="C232" s="72"/>
      <c r="D232" s="72"/>
      <c r="E232" s="1">
        <v>9</v>
      </c>
      <c r="F232" s="1">
        <v>1269670</v>
      </c>
      <c r="G232" s="19">
        <f t="shared" si="4"/>
        <v>7.0884560555104867</v>
      </c>
    </row>
    <row r="233" spans="1:7" ht="15.6">
      <c r="A233" s="36" t="s">
        <v>40</v>
      </c>
      <c r="B233" s="16">
        <v>100</v>
      </c>
      <c r="C233" s="16"/>
      <c r="D233" s="16"/>
      <c r="E233" s="1">
        <v>133</v>
      </c>
      <c r="F233" s="1">
        <v>36471766</v>
      </c>
      <c r="G233" s="19">
        <f t="shared" si="4"/>
        <v>3.6466564300725115</v>
      </c>
    </row>
    <row r="234" spans="1:7" ht="15.6">
      <c r="A234" s="35" t="s">
        <v>146</v>
      </c>
      <c r="E234" s="1">
        <v>0</v>
      </c>
      <c r="F234" s="1">
        <v>30366043</v>
      </c>
      <c r="G234" s="19">
        <f t="shared" si="4"/>
        <v>0</v>
      </c>
    </row>
    <row r="235" spans="1:7" ht="15.6">
      <c r="A235" s="35" t="s">
        <v>158</v>
      </c>
      <c r="E235" s="1">
        <v>0</v>
      </c>
      <c r="F235" s="1">
        <v>2494524</v>
      </c>
      <c r="G235" s="19">
        <f t="shared" si="4"/>
        <v>0</v>
      </c>
    </row>
    <row r="236" spans="1:7" ht="15.6">
      <c r="A236" s="35" t="s">
        <v>89</v>
      </c>
      <c r="E236" s="1">
        <v>15</v>
      </c>
      <c r="F236" s="1">
        <v>23310719</v>
      </c>
      <c r="G236" s="19">
        <f t="shared" si="4"/>
        <v>0.64348079525131763</v>
      </c>
    </row>
    <row r="237" spans="1:7" ht="15.6">
      <c r="A237" s="35" t="s">
        <v>96</v>
      </c>
      <c r="E237" s="1">
        <v>13</v>
      </c>
      <c r="F237" s="1">
        <v>200963603</v>
      </c>
      <c r="G237" s="19">
        <f t="shared" si="4"/>
        <v>6.4688330652590859E-2</v>
      </c>
    </row>
    <row r="238" spans="1:7" ht="15.6">
      <c r="A238" s="35" t="s">
        <v>75</v>
      </c>
      <c r="E238" s="1">
        <v>5</v>
      </c>
      <c r="F238" s="1">
        <v>4974992</v>
      </c>
      <c r="G238" s="19">
        <f t="shared" si="4"/>
        <v>1.0050267417515446</v>
      </c>
    </row>
    <row r="239" spans="1:7" ht="15.6">
      <c r="A239" s="35" t="s">
        <v>54</v>
      </c>
      <c r="B239" s="27"/>
      <c r="C239" s="27"/>
      <c r="D239" s="27"/>
      <c r="E239" s="61">
        <v>7</v>
      </c>
      <c r="F239" s="1">
        <v>2832071</v>
      </c>
      <c r="G239" s="19">
        <f t="shared" si="4"/>
        <v>2.4716894456388983</v>
      </c>
    </row>
    <row r="240" spans="1:7" ht="15.6">
      <c r="A240" s="37" t="s">
        <v>188</v>
      </c>
      <c r="E240" s="1">
        <v>5</v>
      </c>
      <c r="F240" s="1">
        <v>5380504</v>
      </c>
      <c r="G240" s="19">
        <f t="shared" si="4"/>
        <v>0.92928097442172708</v>
      </c>
    </row>
    <row r="241" spans="1:7" ht="15.6">
      <c r="A241" s="37" t="s">
        <v>199</v>
      </c>
      <c r="E241" s="1">
        <v>0</v>
      </c>
      <c r="F241" s="1">
        <v>888932</v>
      </c>
      <c r="G241" s="19">
        <f t="shared" si="4"/>
        <v>0</v>
      </c>
    </row>
    <row r="242" spans="1:7" ht="15.6">
      <c r="A242" s="35" t="s">
        <v>117</v>
      </c>
      <c r="E242" s="1">
        <v>0</v>
      </c>
      <c r="F242" s="1">
        <v>12626938</v>
      </c>
      <c r="G242" s="19">
        <f t="shared" si="4"/>
        <v>0</v>
      </c>
    </row>
    <row r="243" spans="1:7" ht="15.6">
      <c r="A243" s="35" t="s">
        <v>209</v>
      </c>
      <c r="E243" s="1">
        <v>0</v>
      </c>
      <c r="F243" s="1">
        <v>6061</v>
      </c>
      <c r="G243" s="19">
        <f t="shared" si="4"/>
        <v>0</v>
      </c>
    </row>
    <row r="244" spans="1:7" ht="15.6">
      <c r="A244" s="37" t="s">
        <v>206</v>
      </c>
      <c r="E244" s="1">
        <v>0</v>
      </c>
      <c r="F244" s="1">
        <v>215048</v>
      </c>
      <c r="G244" s="19">
        <f t="shared" si="4"/>
        <v>0</v>
      </c>
    </row>
    <row r="245" spans="1:7" s="3" customFormat="1" ht="15.6" customHeight="1">
      <c r="A245" s="35" t="s">
        <v>50</v>
      </c>
      <c r="B245" s="27"/>
      <c r="C245" s="27"/>
      <c r="D245" s="27"/>
      <c r="E245" s="61">
        <v>83</v>
      </c>
      <c r="F245" s="1">
        <v>34268529</v>
      </c>
      <c r="G245" s="19">
        <f t="shared" si="4"/>
        <v>2.4220473542940812</v>
      </c>
    </row>
    <row r="246" spans="1:7" s="3" customFormat="1" ht="15.6">
      <c r="A246" s="35" t="s">
        <v>103</v>
      </c>
      <c r="B246" s="10"/>
      <c r="C246" s="10"/>
      <c r="D246" s="10"/>
      <c r="E246" s="1">
        <v>2</v>
      </c>
      <c r="F246" s="1">
        <v>16296362</v>
      </c>
      <c r="G246" s="19">
        <f t="shared" si="4"/>
        <v>0.12272677791521813</v>
      </c>
    </row>
    <row r="247" spans="1:7" s="3" customFormat="1" ht="15.6">
      <c r="A247" s="35" t="s">
        <v>165</v>
      </c>
      <c r="B247" s="10"/>
      <c r="C247" s="10"/>
      <c r="D247" s="10"/>
      <c r="E247" s="1">
        <v>0</v>
      </c>
      <c r="F247" s="1">
        <v>97741</v>
      </c>
      <c r="G247" s="19">
        <f t="shared" si="4"/>
        <v>0</v>
      </c>
    </row>
    <row r="248" spans="1:7" s="3" customFormat="1" ht="15.6">
      <c r="A248" s="35" t="s">
        <v>149</v>
      </c>
      <c r="B248" s="10"/>
      <c r="C248" s="10"/>
      <c r="D248" s="10"/>
      <c r="E248" s="1">
        <v>0</v>
      </c>
      <c r="F248" s="1">
        <v>7813207</v>
      </c>
      <c r="G248" s="19">
        <f t="shared" si="4"/>
        <v>0</v>
      </c>
    </row>
    <row r="249" spans="1:7" s="3" customFormat="1" ht="15.6">
      <c r="A249" s="35" t="s">
        <v>128</v>
      </c>
      <c r="B249" s="10"/>
      <c r="C249" s="10"/>
      <c r="D249" s="10"/>
      <c r="E249" s="1">
        <v>5</v>
      </c>
      <c r="F249" s="1">
        <v>15442906</v>
      </c>
      <c r="G249" s="19">
        <f t="shared" si="4"/>
        <v>0.3237732587377013</v>
      </c>
    </row>
    <row r="250" spans="1:7" s="3" customFormat="1" ht="15.6">
      <c r="A250" s="35" t="s">
        <v>58</v>
      </c>
      <c r="B250" s="27"/>
      <c r="C250" s="27"/>
      <c r="D250" s="27"/>
      <c r="E250" s="61">
        <v>48</v>
      </c>
      <c r="F250" s="1">
        <v>58558267</v>
      </c>
      <c r="G250" s="19">
        <f t="shared" si="4"/>
        <v>0.81969638889757446</v>
      </c>
    </row>
    <row r="251" spans="1:7" s="3" customFormat="1" ht="15.6">
      <c r="A251" s="35" t="s">
        <v>175</v>
      </c>
      <c r="B251" s="10"/>
      <c r="C251" s="10"/>
      <c r="D251" s="10"/>
      <c r="E251" s="1">
        <v>0</v>
      </c>
      <c r="F251" s="1">
        <v>11062114</v>
      </c>
      <c r="G251" s="19">
        <f t="shared" si="4"/>
        <v>0</v>
      </c>
    </row>
    <row r="252" spans="1:7" s="3" customFormat="1" ht="15.6">
      <c r="A252" s="35" t="s">
        <v>144</v>
      </c>
      <c r="B252" s="10"/>
      <c r="C252" s="10"/>
      <c r="D252" s="10"/>
      <c r="E252" s="1">
        <v>5</v>
      </c>
      <c r="F252" s="1">
        <v>42813237</v>
      </c>
      <c r="G252" s="19">
        <f t="shared" si="4"/>
        <v>0.11678631073842886</v>
      </c>
    </row>
    <row r="253" spans="1:7" s="3" customFormat="1" ht="15.6">
      <c r="A253" s="35" t="s">
        <v>124</v>
      </c>
      <c r="B253" s="10"/>
      <c r="C253" s="10"/>
      <c r="D253" s="10"/>
      <c r="E253" s="1">
        <v>4</v>
      </c>
      <c r="F253" s="1">
        <v>58005461</v>
      </c>
      <c r="G253" s="19">
        <f t="shared" si="4"/>
        <v>6.8959024392548141E-2</v>
      </c>
    </row>
    <row r="254" spans="1:7" s="3" customFormat="1" ht="15.6">
      <c r="A254" s="35" t="s">
        <v>127</v>
      </c>
      <c r="B254" s="10"/>
      <c r="C254" s="10"/>
      <c r="D254" s="10"/>
      <c r="E254" s="1">
        <v>5</v>
      </c>
      <c r="F254" s="1">
        <v>8082359</v>
      </c>
      <c r="G254" s="19">
        <f t="shared" si="4"/>
        <v>0.6186312684205193</v>
      </c>
    </row>
    <row r="255" spans="1:7" s="3" customFormat="1" ht="15.6">
      <c r="A255" s="35" t="s">
        <v>82</v>
      </c>
      <c r="B255" s="10"/>
      <c r="C255" s="10"/>
      <c r="D255" s="10"/>
      <c r="E255" s="1">
        <v>37</v>
      </c>
      <c r="F255" s="1">
        <v>11694721</v>
      </c>
      <c r="G255" s="19">
        <f t="shared" si="4"/>
        <v>3.1638206674618403</v>
      </c>
    </row>
    <row r="256" spans="1:7" ht="15.6">
      <c r="A256" s="35" t="s">
        <v>134</v>
      </c>
      <c r="E256" s="1">
        <v>0</v>
      </c>
      <c r="F256" s="1">
        <v>44269587</v>
      </c>
      <c r="G256" s="19">
        <f t="shared" si="4"/>
        <v>0</v>
      </c>
    </row>
    <row r="257" spans="1:7" ht="15.6">
      <c r="A257" s="37" t="s">
        <v>178</v>
      </c>
      <c r="B257" s="27"/>
      <c r="C257" s="27"/>
      <c r="D257" s="27"/>
      <c r="E257" s="61">
        <v>35</v>
      </c>
      <c r="F257" s="1">
        <v>9770526</v>
      </c>
      <c r="G257" s="19">
        <f t="shared" si="4"/>
        <v>3.5822022273928753</v>
      </c>
    </row>
    <row r="258" spans="1:7" ht="15.6">
      <c r="A258" s="35" t="s">
        <v>171</v>
      </c>
      <c r="E258" s="1">
        <v>0</v>
      </c>
      <c r="F258" s="1">
        <v>582458</v>
      </c>
      <c r="G258" s="19">
        <f t="shared" si="4"/>
        <v>0</v>
      </c>
    </row>
    <row r="259" spans="1:7" ht="15.6">
      <c r="A259" s="35" t="s">
        <v>176</v>
      </c>
      <c r="E259" s="1">
        <v>0</v>
      </c>
      <c r="F259" s="1">
        <v>29161922</v>
      </c>
      <c r="G259" s="19">
        <f t="shared" si="4"/>
        <v>0</v>
      </c>
    </row>
    <row r="260" spans="1:7" ht="15.6">
      <c r="A260" s="35" t="s">
        <v>138</v>
      </c>
      <c r="E260" s="1">
        <v>2</v>
      </c>
      <c r="F260" s="1">
        <v>17861034</v>
      </c>
      <c r="G260" s="19">
        <f t="shared" si="4"/>
        <v>0.11197560006884259</v>
      </c>
    </row>
    <row r="261" spans="1:7" ht="15.6">
      <c r="A261" s="50" t="s">
        <v>150</v>
      </c>
      <c r="B261" s="72"/>
      <c r="C261" s="72"/>
      <c r="D261" s="72"/>
      <c r="E261" s="78">
        <v>3</v>
      </c>
      <c r="F261" s="1">
        <v>14645473</v>
      </c>
      <c r="G261" s="19">
        <f t="shared" ref="G261:G262" si="5">E261*1000000/F261</f>
        <v>0.20484145510356683</v>
      </c>
    </row>
    <row r="262" spans="1:7" s="10" customFormat="1" ht="18">
      <c r="A262" s="30" t="s">
        <v>251</v>
      </c>
      <c r="B262" s="31">
        <f>SUM(B197:B260)</f>
        <v>405</v>
      </c>
      <c r="C262" s="31">
        <f>SUM(C197:C260)</f>
        <v>293</v>
      </c>
      <c r="D262" s="31">
        <f>SUM(D197:D260)</f>
        <v>326</v>
      </c>
      <c r="E262" s="31">
        <f>SUM(E197:E261)</f>
        <v>1106</v>
      </c>
      <c r="F262" s="31">
        <f>SUM(F197:F261)</f>
        <v>1384070128</v>
      </c>
      <c r="G262" s="18">
        <f t="shared" si="5"/>
        <v>0.79909245754634195</v>
      </c>
    </row>
    <row r="273" ht="18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5"/>
  <sheetViews>
    <sheetView topLeftCell="A196" workbookViewId="0">
      <selection activeCell="J10" sqref="J10"/>
    </sheetView>
  </sheetViews>
  <sheetFormatPr defaultRowHeight="14.4"/>
  <cols>
    <col min="1" max="1" width="25.109375" style="10" bestFit="1" customWidth="1"/>
    <col min="2" max="2" width="20.33203125" style="9" bestFit="1" customWidth="1"/>
    <col min="3" max="3" width="10.88671875" style="9" customWidth="1"/>
    <col min="4" max="4" width="11.6640625" style="9" bestFit="1" customWidth="1"/>
    <col min="5" max="5" width="16.44140625" style="10" bestFit="1" customWidth="1"/>
    <col min="6" max="6" width="10.88671875" style="9" customWidth="1"/>
    <col min="7" max="7" width="15.33203125" style="9" customWidth="1"/>
    <col min="8" max="8" width="20.33203125" style="9" bestFit="1" customWidth="1"/>
    <col min="9" max="10" width="4.33203125" customWidth="1"/>
    <col min="11" max="11" width="4" customWidth="1"/>
    <col min="12" max="12" width="8.109375" customWidth="1"/>
    <col min="13" max="13" width="8.33203125" customWidth="1"/>
    <col min="14" max="14" width="7.88671875" customWidth="1"/>
    <col min="15" max="15" width="4.5546875" customWidth="1"/>
  </cols>
  <sheetData>
    <row r="1" spans="1:8" s="3" customFormat="1" ht="43.2">
      <c r="A1" s="25" t="s">
        <v>250</v>
      </c>
      <c r="B1" s="7" t="s">
        <v>262</v>
      </c>
      <c r="C1" s="7" t="s">
        <v>240</v>
      </c>
      <c r="D1" s="7" t="s">
        <v>241</v>
      </c>
      <c r="E1" s="7" t="s">
        <v>245</v>
      </c>
      <c r="F1" s="7" t="s">
        <v>242</v>
      </c>
      <c r="G1" s="7" t="s">
        <v>243</v>
      </c>
      <c r="H1" s="7" t="s">
        <v>261</v>
      </c>
    </row>
    <row r="2" spans="1:8" s="5" customFormat="1" hidden="1">
      <c r="A2" s="4" t="s">
        <v>21</v>
      </c>
      <c r="B2" s="52"/>
      <c r="C2" s="14"/>
      <c r="D2" s="14"/>
      <c r="E2" s="14"/>
      <c r="F2" s="14"/>
      <c r="G2" s="14"/>
      <c r="H2" s="14"/>
    </row>
    <row r="3" spans="1:8" s="5" customFormat="1" hidden="1">
      <c r="A3" s="4" t="s">
        <v>22</v>
      </c>
      <c r="B3" s="52"/>
      <c r="C3" s="14"/>
      <c r="D3" s="14"/>
      <c r="E3" s="14"/>
      <c r="F3" s="14"/>
      <c r="G3" s="14"/>
      <c r="H3" s="14"/>
    </row>
    <row r="4" spans="1:8" s="5" customFormat="1" hidden="1">
      <c r="A4" s="4" t="s">
        <v>23</v>
      </c>
      <c r="B4" s="52"/>
      <c r="C4" s="14"/>
      <c r="D4" s="14"/>
      <c r="E4" s="14"/>
      <c r="F4" s="14"/>
      <c r="G4" s="14"/>
      <c r="H4" s="14"/>
    </row>
    <row r="5" spans="1:8" s="5" customFormat="1" hidden="1">
      <c r="A5" s="4"/>
      <c r="B5" s="52"/>
      <c r="C5" s="14"/>
      <c r="D5" s="14"/>
      <c r="E5" s="14"/>
      <c r="F5" s="14"/>
      <c r="G5" s="14"/>
      <c r="H5" s="14"/>
    </row>
    <row r="6" spans="1:8" s="5" customFormat="1" ht="18">
      <c r="A6" s="32" t="s">
        <v>238</v>
      </c>
      <c r="B6" s="85" t="s">
        <v>263</v>
      </c>
      <c r="C6" s="19">
        <v>13</v>
      </c>
      <c r="D6" s="19">
        <v>712</v>
      </c>
      <c r="E6" s="19">
        <v>3770</v>
      </c>
      <c r="F6" s="19">
        <f>C6*100/D6</f>
        <v>1.8258426966292134</v>
      </c>
      <c r="G6" s="53">
        <f>D6*1000000/E6</f>
        <v>188859.41644562336</v>
      </c>
      <c r="H6" s="59">
        <f>C6*1000000/E6</f>
        <v>3448.2758620689656</v>
      </c>
    </row>
    <row r="7" spans="1:8" s="5" customFormat="1" ht="18">
      <c r="A7" s="32" t="s">
        <v>239</v>
      </c>
      <c r="B7" s="85" t="s">
        <v>263</v>
      </c>
      <c r="C7" s="19">
        <v>2</v>
      </c>
      <c r="D7" s="19">
        <v>9</v>
      </c>
      <c r="E7" s="19">
        <v>2036</v>
      </c>
      <c r="F7" s="19">
        <f>C7*100/D7</f>
        <v>22.222222222222221</v>
      </c>
      <c r="G7" s="53">
        <f t="shared" ref="G7:G12" si="0">D7*1000000/E7</f>
        <v>4420.4322200392926</v>
      </c>
      <c r="H7" s="59">
        <f t="shared" ref="H7:H12" si="1">C7*1000000/E7</f>
        <v>982.31827111984285</v>
      </c>
    </row>
    <row r="8" spans="1:8" s="5" customFormat="1" ht="18">
      <c r="A8" s="32" t="s">
        <v>257</v>
      </c>
      <c r="B8" s="61">
        <v>123.49711071222607</v>
      </c>
      <c r="C8" s="19">
        <f>C66</f>
        <v>115186</v>
      </c>
      <c r="D8" s="19">
        <f>D66</f>
        <v>1211857</v>
      </c>
      <c r="E8" s="19">
        <f>E66</f>
        <v>750252370</v>
      </c>
      <c r="F8" s="19">
        <f>C8*100/D8</f>
        <v>9.504916834246945</v>
      </c>
      <c r="G8" s="53">
        <f t="shared" si="0"/>
        <v>1615.2658071576634</v>
      </c>
      <c r="H8" s="59">
        <f t="shared" si="1"/>
        <v>153.52967162236357</v>
      </c>
    </row>
    <row r="9" spans="1:8" s="5" customFormat="1" ht="18">
      <c r="A9" s="33" t="s">
        <v>255</v>
      </c>
      <c r="B9" s="61">
        <v>39.296635088877679</v>
      </c>
      <c r="C9" s="19">
        <f>C125</f>
        <v>59185</v>
      </c>
      <c r="D9" s="19">
        <f>D125</f>
        <v>1060007</v>
      </c>
      <c r="E9" s="19">
        <f>E125</f>
        <v>1015226874</v>
      </c>
      <c r="F9" s="19">
        <f>C9*100/D9</f>
        <v>5.5834536941737181</v>
      </c>
      <c r="G9" s="53">
        <f t="shared" si="0"/>
        <v>1044.1084915567355</v>
      </c>
      <c r="H9" s="59">
        <f t="shared" si="1"/>
        <v>58.297314143006027</v>
      </c>
    </row>
    <row r="10" spans="1:8" s="5" customFormat="1" ht="18">
      <c r="A10" s="32" t="s">
        <v>253</v>
      </c>
      <c r="B10" s="61">
        <v>3.0148936366460837</v>
      </c>
      <c r="C10" s="19">
        <f>C195</f>
        <v>16245</v>
      </c>
      <c r="D10" s="19">
        <f>D195</f>
        <v>410358</v>
      </c>
      <c r="E10" s="19">
        <f>E195</f>
        <v>4542448806</v>
      </c>
      <c r="F10" s="19">
        <f t="shared" ref="F10:F12" si="2">C10*100/D10</f>
        <v>3.9587384673870134</v>
      </c>
      <c r="G10" s="53">
        <f t="shared" si="0"/>
        <v>90.338497476948774</v>
      </c>
      <c r="H10" s="59">
        <f t="shared" si="1"/>
        <v>3.5762648504794177</v>
      </c>
    </row>
    <row r="11" spans="1:8" s="5" customFormat="1" ht="18">
      <c r="A11" s="32" t="s">
        <v>259</v>
      </c>
      <c r="B11" s="61">
        <v>0.82076765983060074</v>
      </c>
      <c r="C11" s="19">
        <f>C264</f>
        <v>1521</v>
      </c>
      <c r="D11" s="19">
        <f>D264</f>
        <v>66281</v>
      </c>
      <c r="E11" s="19">
        <f>E264</f>
        <v>1384070128</v>
      </c>
      <c r="F11" s="19">
        <f t="shared" si="2"/>
        <v>2.2947752749656765</v>
      </c>
      <c r="G11" s="53">
        <f t="shared" si="0"/>
        <v>47.88846942009863</v>
      </c>
      <c r="H11" s="59">
        <f t="shared" si="1"/>
        <v>1.0989327558119222</v>
      </c>
    </row>
    <row r="12" spans="1:8" s="5" customFormat="1" ht="18">
      <c r="A12" s="28" t="s">
        <v>260</v>
      </c>
      <c r="B12" s="12">
        <v>19</v>
      </c>
      <c r="C12" s="12">
        <f>SUM(C6:C11)</f>
        <v>192152</v>
      </c>
      <c r="D12" s="12">
        <f>SUM(D6:D11)</f>
        <v>2749224</v>
      </c>
      <c r="E12" s="12">
        <f>SUM(E6:E11)</f>
        <v>7692003984</v>
      </c>
      <c r="F12" s="12">
        <f t="shared" si="2"/>
        <v>6.9893177129255379</v>
      </c>
      <c r="G12" s="12">
        <f t="shared" si="0"/>
        <v>357.41323141779588</v>
      </c>
      <c r="H12" s="12">
        <f t="shared" si="1"/>
        <v>24.980746291823554</v>
      </c>
    </row>
    <row r="13" spans="1:8" s="5" customFormat="1" ht="15.6">
      <c r="A13" s="10"/>
      <c r="B13" s="52"/>
      <c r="C13" s="9"/>
      <c r="D13" s="9"/>
      <c r="E13" s="9"/>
      <c r="F13" s="65"/>
      <c r="G13" s="54"/>
      <c r="H13" s="54"/>
    </row>
    <row r="14" spans="1:8" ht="18">
      <c r="A14" s="86" t="s">
        <v>258</v>
      </c>
      <c r="B14" s="52"/>
      <c r="C14" s="55"/>
      <c r="D14" s="55"/>
      <c r="E14" s="55"/>
      <c r="F14" s="66"/>
      <c r="G14" s="55"/>
      <c r="H14" s="55"/>
    </row>
    <row r="15" spans="1:8" ht="43.2">
      <c r="A15" s="51" t="s">
        <v>250</v>
      </c>
      <c r="B15" s="7" t="s">
        <v>262</v>
      </c>
      <c r="C15" s="7" t="s">
        <v>240</v>
      </c>
      <c r="D15" s="7" t="s">
        <v>241</v>
      </c>
      <c r="E15" s="7" t="s">
        <v>245</v>
      </c>
      <c r="F15" s="7" t="s">
        <v>242</v>
      </c>
      <c r="G15" s="7" t="s">
        <v>243</v>
      </c>
      <c r="H15" s="7" t="s">
        <v>261</v>
      </c>
    </row>
    <row r="16" spans="1:8" ht="18">
      <c r="A16" s="35" t="s">
        <v>98</v>
      </c>
      <c r="B16" s="61">
        <v>1122.1356012284432</v>
      </c>
      <c r="C16" s="61">
        <v>40</v>
      </c>
      <c r="D16" s="61">
        <v>501</v>
      </c>
      <c r="E16" s="61">
        <v>33864</v>
      </c>
      <c r="F16" s="19">
        <f t="shared" ref="F16:F61" si="3">C16*100/D16</f>
        <v>7.9840319361277441</v>
      </c>
      <c r="G16" s="68">
        <f t="shared" ref="G16:G66" si="4">D16*1000000/E16</f>
        <v>14794.472005669737</v>
      </c>
      <c r="H16" s="60">
        <f t="shared" ref="H16:H66" si="5">C16*1000000/E16</f>
        <v>1181.1953697141507</v>
      </c>
    </row>
    <row r="17" spans="1:8" ht="18">
      <c r="A17" s="36" t="s">
        <v>6</v>
      </c>
      <c r="B17" s="61">
        <v>447.42647880820766</v>
      </c>
      <c r="C17" s="1">
        <v>6679</v>
      </c>
      <c r="D17" s="1">
        <v>44293</v>
      </c>
      <c r="E17" s="1">
        <v>11539326</v>
      </c>
      <c r="F17" s="19">
        <f t="shared" si="3"/>
        <v>15.07913214277651</v>
      </c>
      <c r="G17" s="53">
        <f t="shared" si="4"/>
        <v>3838.4390908099831</v>
      </c>
      <c r="H17" s="59">
        <f t="shared" si="5"/>
        <v>578.80330272322669</v>
      </c>
    </row>
    <row r="18" spans="1:8" ht="18">
      <c r="A18" s="36" t="s">
        <v>1</v>
      </c>
      <c r="B18" s="61">
        <v>413.27192787898832</v>
      </c>
      <c r="C18" s="1">
        <v>22524</v>
      </c>
      <c r="D18" s="1">
        <v>219764</v>
      </c>
      <c r="E18" s="1">
        <v>46736782</v>
      </c>
      <c r="F18" s="19">
        <f t="shared" si="3"/>
        <v>10.249176389217524</v>
      </c>
      <c r="G18" s="53">
        <f t="shared" si="4"/>
        <v>4702.1637048096291</v>
      </c>
      <c r="H18" s="59">
        <f t="shared" si="5"/>
        <v>481.93305221570455</v>
      </c>
    </row>
    <row r="19" spans="1:8" ht="15" customHeight="1">
      <c r="A19" s="35" t="s">
        <v>214</v>
      </c>
      <c r="B19" s="61">
        <v>0</v>
      </c>
      <c r="C19" s="1">
        <v>37</v>
      </c>
      <c r="D19" s="1">
        <v>723</v>
      </c>
      <c r="E19" s="1">
        <f>VLOOKUP(A19,[1]Κόσμος!$B$13:$C$273,2,FALSE)</f>
        <v>77146</v>
      </c>
      <c r="F19" s="19">
        <f t="shared" si="3"/>
        <v>5.1175656984785611</v>
      </c>
      <c r="G19" s="53">
        <f t="shared" si="4"/>
        <v>9371.8404065019567</v>
      </c>
      <c r="H19" s="59">
        <f t="shared" si="5"/>
        <v>479.61008995929797</v>
      </c>
    </row>
    <row r="20" spans="1:8" ht="18">
      <c r="A20" s="36" t="s">
        <v>0</v>
      </c>
      <c r="B20" s="61">
        <v>366.14312658682667</v>
      </c>
      <c r="C20" s="1">
        <v>25549</v>
      </c>
      <c r="D20" s="1">
        <v>189973</v>
      </c>
      <c r="E20" s="1">
        <v>60550092</v>
      </c>
      <c r="F20" s="19">
        <f t="shared" si="3"/>
        <v>13.448753243882026</v>
      </c>
      <c r="G20" s="53">
        <f t="shared" si="4"/>
        <v>3137.4518803373576</v>
      </c>
      <c r="H20" s="59">
        <f t="shared" si="5"/>
        <v>421.94816153210797</v>
      </c>
    </row>
    <row r="21" spans="1:8" ht="18">
      <c r="A21" s="36" t="s">
        <v>2</v>
      </c>
      <c r="B21" s="61">
        <v>275.14316004160986</v>
      </c>
      <c r="C21" s="1">
        <v>21856</v>
      </c>
      <c r="D21" s="1">
        <v>158183</v>
      </c>
      <c r="E21" s="1">
        <v>65129731</v>
      </c>
      <c r="F21" s="19">
        <f t="shared" si="3"/>
        <v>13.816908264478483</v>
      </c>
      <c r="G21" s="53">
        <f t="shared" si="4"/>
        <v>2428.7371922356015</v>
      </c>
      <c r="H21" s="59">
        <f t="shared" si="5"/>
        <v>335.57638983646348</v>
      </c>
    </row>
    <row r="22" spans="1:8" ht="18">
      <c r="A22" s="36" t="s">
        <v>46</v>
      </c>
      <c r="B22" s="61">
        <v>203.30175134633546</v>
      </c>
      <c r="C22" s="1">
        <v>18738</v>
      </c>
      <c r="D22" s="1">
        <v>138078</v>
      </c>
      <c r="E22" s="1">
        <v>67530161</v>
      </c>
      <c r="F22" s="19">
        <f t="shared" si="3"/>
        <v>13.570590535784122</v>
      </c>
      <c r="G22" s="53">
        <f t="shared" si="4"/>
        <v>2044.6863735450002</v>
      </c>
      <c r="H22" s="59">
        <f t="shared" si="5"/>
        <v>277.47601549476536</v>
      </c>
    </row>
    <row r="23" spans="1:8" ht="18">
      <c r="A23" s="36" t="s">
        <v>5</v>
      </c>
      <c r="B23" s="61">
        <v>193.89227064693867</v>
      </c>
      <c r="C23" s="1">
        <v>4289</v>
      </c>
      <c r="D23" s="1">
        <v>36535</v>
      </c>
      <c r="E23" s="1">
        <v>17097123</v>
      </c>
      <c r="F23" s="19">
        <f t="shared" si="3"/>
        <v>11.739427945805392</v>
      </c>
      <c r="G23" s="53">
        <f t="shared" si="4"/>
        <v>2136.9092332084174</v>
      </c>
      <c r="H23" s="59">
        <f t="shared" si="5"/>
        <v>250.86091969976468</v>
      </c>
    </row>
    <row r="24" spans="1:8" ht="18">
      <c r="A24" s="36" t="s">
        <v>8</v>
      </c>
      <c r="B24" s="61">
        <v>132.81666686760212</v>
      </c>
      <c r="C24" s="1">
        <v>2152</v>
      </c>
      <c r="D24" s="1">
        <v>17567</v>
      </c>
      <c r="E24" s="1">
        <v>10036391</v>
      </c>
      <c r="F24" s="19">
        <f t="shared" si="3"/>
        <v>12.250241930893152</v>
      </c>
      <c r="G24" s="53">
        <f t="shared" si="4"/>
        <v>1750.3303727405598</v>
      </c>
      <c r="H24" s="59">
        <f t="shared" si="5"/>
        <v>214.41970525062246</v>
      </c>
    </row>
    <row r="25" spans="1:8" ht="18">
      <c r="A25" s="35" t="s">
        <v>106</v>
      </c>
      <c r="B25" s="61">
        <v>47.287472366383334</v>
      </c>
      <c r="C25" s="1">
        <v>16</v>
      </c>
      <c r="D25" s="1">
        <v>307</v>
      </c>
      <c r="E25" s="1">
        <v>84589</v>
      </c>
      <c r="F25" s="19">
        <f t="shared" si="3"/>
        <v>5.2117263843648205</v>
      </c>
      <c r="G25" s="53">
        <f t="shared" si="4"/>
        <v>3629.3135041199212</v>
      </c>
      <c r="H25" s="59">
        <f t="shared" si="5"/>
        <v>189.14988946553333</v>
      </c>
    </row>
    <row r="26" spans="1:8" ht="18">
      <c r="A26" s="36" t="s">
        <v>10</v>
      </c>
      <c r="B26" s="61">
        <v>149.91803976110421</v>
      </c>
      <c r="C26" s="1">
        <v>1551</v>
      </c>
      <c r="D26" s="1">
        <v>28677</v>
      </c>
      <c r="E26" s="1">
        <v>8591361</v>
      </c>
      <c r="F26" s="19">
        <f t="shared" si="3"/>
        <v>5.4085155350978136</v>
      </c>
      <c r="G26" s="53">
        <f t="shared" si="4"/>
        <v>3337.8879085630319</v>
      </c>
      <c r="H26" s="59">
        <f t="shared" si="5"/>
        <v>180.53018607878309</v>
      </c>
    </row>
    <row r="27" spans="1:8" ht="18">
      <c r="A27" s="35" t="s">
        <v>180</v>
      </c>
      <c r="B27" s="61">
        <v>110.29582501277109</v>
      </c>
      <c r="C27" s="1">
        <v>29</v>
      </c>
      <c r="D27" s="1">
        <v>521</v>
      </c>
      <c r="E27" s="1">
        <v>172264</v>
      </c>
      <c r="F27" s="19">
        <f t="shared" si="3"/>
        <v>5.5662188099808061</v>
      </c>
      <c r="G27" s="53">
        <f t="shared" si="4"/>
        <v>3024.4276227186178</v>
      </c>
      <c r="H27" s="59">
        <f t="shared" si="5"/>
        <v>168.34625923001903</v>
      </c>
    </row>
    <row r="28" spans="1:8" ht="18">
      <c r="A28" s="36" t="s">
        <v>16</v>
      </c>
      <c r="B28" s="61">
        <v>99.539211280782908</v>
      </c>
      <c r="C28" s="1">
        <v>794</v>
      </c>
      <c r="D28" s="1">
        <v>17607</v>
      </c>
      <c r="E28" s="1">
        <v>4882498</v>
      </c>
      <c r="F28" s="19">
        <f t="shared" si="3"/>
        <v>4.5095700573635487</v>
      </c>
      <c r="G28" s="53">
        <f t="shared" si="4"/>
        <v>3606.145870413055</v>
      </c>
      <c r="H28" s="59">
        <f t="shared" si="5"/>
        <v>162.62167439699925</v>
      </c>
    </row>
    <row r="29" spans="1:8" ht="18">
      <c r="A29" s="35" t="s">
        <v>56</v>
      </c>
      <c r="B29" s="61">
        <v>112.06210514348821</v>
      </c>
      <c r="C29" s="61">
        <v>83</v>
      </c>
      <c r="D29" s="61">
        <v>3665</v>
      </c>
      <c r="E29" s="1">
        <v>615730</v>
      </c>
      <c r="F29" s="19">
        <f t="shared" si="3"/>
        <v>2.2646657571623465</v>
      </c>
      <c r="G29" s="53">
        <f t="shared" si="4"/>
        <v>5952.2842804475986</v>
      </c>
      <c r="H29" s="59">
        <f t="shared" si="5"/>
        <v>134.79934386825394</v>
      </c>
    </row>
    <row r="30" spans="1:8" ht="18">
      <c r="A30" s="35" t="s">
        <v>125</v>
      </c>
      <c r="B30" s="61">
        <v>76.988220802217256</v>
      </c>
      <c r="C30" s="1">
        <v>4</v>
      </c>
      <c r="D30" s="1">
        <v>94</v>
      </c>
      <c r="E30" s="1">
        <v>38967</v>
      </c>
      <c r="F30" s="19">
        <f t="shared" si="3"/>
        <v>4.2553191489361701</v>
      </c>
      <c r="G30" s="53">
        <f t="shared" si="4"/>
        <v>2412.2975851361407</v>
      </c>
      <c r="H30" s="59">
        <f t="shared" si="5"/>
        <v>102.65096106962301</v>
      </c>
    </row>
    <row r="31" spans="1:8" ht="18">
      <c r="A31" s="36" t="s">
        <v>12</v>
      </c>
      <c r="B31" s="61">
        <v>61.508806124829825</v>
      </c>
      <c r="C31" s="1">
        <v>820</v>
      </c>
      <c r="D31" s="1">
        <v>22353</v>
      </c>
      <c r="E31" s="1">
        <v>10226178</v>
      </c>
      <c r="F31" s="19">
        <f t="shared" si="3"/>
        <v>3.6684113989173714</v>
      </c>
      <c r="G31" s="53">
        <f t="shared" si="4"/>
        <v>2185.8606411896994</v>
      </c>
      <c r="H31" s="59">
        <f t="shared" si="5"/>
        <v>80.186360925851275</v>
      </c>
    </row>
    <row r="32" spans="1:8" ht="18">
      <c r="A32" s="36" t="s">
        <v>14</v>
      </c>
      <c r="B32" s="61">
        <v>55.614490745384906</v>
      </c>
      <c r="C32" s="1">
        <v>403</v>
      </c>
      <c r="D32" s="1">
        <v>8210</v>
      </c>
      <c r="E32" s="1">
        <v>5771877</v>
      </c>
      <c r="F32" s="19">
        <f t="shared" si="3"/>
        <v>4.908647990255786</v>
      </c>
      <c r="G32" s="53">
        <f t="shared" si="4"/>
        <v>1422.4142337059504</v>
      </c>
      <c r="H32" s="59">
        <f t="shared" si="5"/>
        <v>69.821307695919373</v>
      </c>
    </row>
    <row r="33" spans="1:8" ht="18">
      <c r="A33" s="36" t="s">
        <v>7</v>
      </c>
      <c r="B33" s="61">
        <v>49.007959405077621</v>
      </c>
      <c r="C33" s="1">
        <v>5575</v>
      </c>
      <c r="D33" s="1">
        <v>153393</v>
      </c>
      <c r="E33" s="1">
        <v>83517046</v>
      </c>
      <c r="F33" s="19">
        <f t="shared" si="3"/>
        <v>3.6344552880509542</v>
      </c>
      <c r="G33" s="53">
        <f t="shared" si="4"/>
        <v>1836.6669721532057</v>
      </c>
      <c r="H33" s="59">
        <f t="shared" si="5"/>
        <v>66.752839893307524</v>
      </c>
    </row>
    <row r="34" spans="1:8" ht="18">
      <c r="A34" s="36" t="s">
        <v>25</v>
      </c>
      <c r="B34" s="61">
        <v>45.78392577733289</v>
      </c>
      <c r="C34" s="1">
        <v>522</v>
      </c>
      <c r="D34" s="1">
        <v>15071</v>
      </c>
      <c r="E34" s="1">
        <v>8955108</v>
      </c>
      <c r="F34" s="19">
        <f t="shared" si="3"/>
        <v>3.4636056001592461</v>
      </c>
      <c r="G34" s="53">
        <f t="shared" si="4"/>
        <v>1682.9501107077658</v>
      </c>
      <c r="H34" s="59">
        <f t="shared" si="5"/>
        <v>58.29075428236041</v>
      </c>
    </row>
    <row r="35" spans="1:8" ht="18">
      <c r="A35" s="35" t="s">
        <v>69</v>
      </c>
      <c r="B35" s="61">
        <v>31.751315995831916</v>
      </c>
      <c r="C35" s="1">
        <v>80</v>
      </c>
      <c r="D35" s="1">
        <v>1373</v>
      </c>
      <c r="E35" s="1">
        <v>2078654</v>
      </c>
      <c r="F35" s="19">
        <f t="shared" si="3"/>
        <v>5.8266569555717407</v>
      </c>
      <c r="G35" s="53">
        <f t="shared" si="4"/>
        <v>660.52358882238218</v>
      </c>
      <c r="H35" s="59">
        <f t="shared" si="5"/>
        <v>38.486443631311417</v>
      </c>
    </row>
    <row r="36" spans="1:8" ht="18">
      <c r="A36" s="36" t="s">
        <v>32</v>
      </c>
      <c r="B36" s="61">
        <v>29.188346450427499</v>
      </c>
      <c r="C36" s="1">
        <v>194</v>
      </c>
      <c r="D36" s="1">
        <v>7401</v>
      </c>
      <c r="E36" s="1">
        <v>5378859</v>
      </c>
      <c r="F36" s="19">
        <f t="shared" si="3"/>
        <v>2.6212673962977977</v>
      </c>
      <c r="G36" s="53">
        <f t="shared" si="4"/>
        <v>1375.9423699338465</v>
      </c>
      <c r="H36" s="59">
        <f t="shared" si="5"/>
        <v>36.067128734923152</v>
      </c>
    </row>
    <row r="37" spans="1:8" ht="18">
      <c r="A37" s="35" t="s">
        <v>65</v>
      </c>
      <c r="B37" s="61">
        <v>28.665204741224866</v>
      </c>
      <c r="C37" s="1">
        <v>46</v>
      </c>
      <c r="D37" s="1">
        <v>1605</v>
      </c>
      <c r="E37" s="1">
        <v>1325649</v>
      </c>
      <c r="F37" s="19">
        <f t="shared" si="3"/>
        <v>2.866043613707165</v>
      </c>
      <c r="G37" s="53">
        <f t="shared" si="4"/>
        <v>1210.7277265701555</v>
      </c>
      <c r="H37" s="59">
        <f t="shared" si="5"/>
        <v>34.699984686745886</v>
      </c>
    </row>
    <row r="38" spans="1:8" ht="18">
      <c r="A38" s="35" t="s">
        <v>55</v>
      </c>
      <c r="B38" s="61">
        <v>13.557094074844921</v>
      </c>
      <c r="C38" s="61">
        <v>172</v>
      </c>
      <c r="D38" s="61">
        <v>4395</v>
      </c>
      <c r="E38" s="1">
        <v>5532159</v>
      </c>
      <c r="F38" s="19">
        <f t="shared" si="3"/>
        <v>3.9135381114903298</v>
      </c>
      <c r="G38" s="53">
        <f t="shared" si="4"/>
        <v>794.44571278591229</v>
      </c>
      <c r="H38" s="59">
        <f t="shared" si="5"/>
        <v>31.090935744977685</v>
      </c>
    </row>
    <row r="39" spans="1:8" ht="18">
      <c r="A39" s="35" t="s">
        <v>61</v>
      </c>
      <c r="B39" s="61">
        <v>23.596244657662734</v>
      </c>
      <c r="C39" s="1">
        <v>10</v>
      </c>
      <c r="D39" s="1">
        <v>1789</v>
      </c>
      <c r="E39" s="1">
        <v>339037</v>
      </c>
      <c r="F39" s="19">
        <f t="shared" si="3"/>
        <v>0.55897149245388489</v>
      </c>
      <c r="G39" s="53">
        <f t="shared" si="4"/>
        <v>5276.710211569829</v>
      </c>
      <c r="H39" s="59">
        <f t="shared" si="5"/>
        <v>29.495305822078418</v>
      </c>
    </row>
    <row r="40" spans="1:8" ht="18">
      <c r="A40" s="36" t="s">
        <v>15</v>
      </c>
      <c r="B40" s="61">
        <v>20.656293833301024</v>
      </c>
      <c r="C40" s="1">
        <v>552</v>
      </c>
      <c r="D40" s="1">
        <v>10417</v>
      </c>
      <c r="E40" s="1">
        <v>19364558</v>
      </c>
      <c r="F40" s="19">
        <f t="shared" si="3"/>
        <v>5.2990304310262069</v>
      </c>
      <c r="G40" s="53">
        <f t="shared" si="4"/>
        <v>537.94153215374195</v>
      </c>
      <c r="H40" s="59">
        <f t="shared" si="5"/>
        <v>28.505685489955411</v>
      </c>
    </row>
    <row r="41" spans="1:8" ht="18">
      <c r="A41" s="35" t="s">
        <v>74</v>
      </c>
      <c r="B41" s="61">
        <v>22.078678811859898</v>
      </c>
      <c r="C41" s="1">
        <v>56</v>
      </c>
      <c r="D41" s="1">
        <v>1300</v>
      </c>
      <c r="E41" s="1">
        <v>2083458</v>
      </c>
      <c r="F41" s="19">
        <f t="shared" si="3"/>
        <v>4.3076923076923075</v>
      </c>
      <c r="G41" s="53">
        <f t="shared" si="4"/>
        <v>623.96266207430142</v>
      </c>
      <c r="H41" s="59">
        <f t="shared" si="5"/>
        <v>26.878391597046832</v>
      </c>
    </row>
    <row r="42" spans="1:8" ht="18">
      <c r="A42" s="37" t="s">
        <v>194</v>
      </c>
      <c r="B42" s="61">
        <v>26.301946344029457</v>
      </c>
      <c r="C42" s="1">
        <v>1</v>
      </c>
      <c r="D42" s="1">
        <v>81</v>
      </c>
      <c r="E42" s="1">
        <v>38020</v>
      </c>
      <c r="F42" s="19">
        <f t="shared" si="3"/>
        <v>1.2345679012345678</v>
      </c>
      <c r="G42" s="53">
        <f t="shared" si="4"/>
        <v>2130.457653866386</v>
      </c>
      <c r="H42" s="59">
        <f t="shared" si="5"/>
        <v>26.301946344029457</v>
      </c>
    </row>
    <row r="43" spans="1:8" ht="18">
      <c r="A43" s="36" t="s">
        <v>41</v>
      </c>
      <c r="B43" s="61">
        <v>16.107914768479702</v>
      </c>
      <c r="C43" s="1">
        <v>250</v>
      </c>
      <c r="D43" s="1">
        <v>2383</v>
      </c>
      <c r="E43" s="1">
        <v>9684680</v>
      </c>
      <c r="F43" s="19">
        <f t="shared" si="3"/>
        <v>10.490977759127151</v>
      </c>
      <c r="G43" s="53">
        <f t="shared" si="4"/>
        <v>246.0587236749175</v>
      </c>
      <c r="H43" s="59">
        <f t="shared" si="5"/>
        <v>25.813965975127729</v>
      </c>
    </row>
    <row r="44" spans="1:8" ht="18">
      <c r="A44" s="37" t="s">
        <v>47</v>
      </c>
      <c r="B44" s="61">
        <v>15.903883662903901</v>
      </c>
      <c r="C44" s="1">
        <v>213</v>
      </c>
      <c r="D44" s="1">
        <v>7188</v>
      </c>
      <c r="E44" s="1">
        <v>10689213</v>
      </c>
      <c r="F44" s="19">
        <f t="shared" si="3"/>
        <v>2.963272120200334</v>
      </c>
      <c r="G44" s="53">
        <f t="shared" si="4"/>
        <v>672.45362217031322</v>
      </c>
      <c r="H44" s="59">
        <f t="shared" si="5"/>
        <v>19.926630707050183</v>
      </c>
    </row>
    <row r="45" spans="1:8" ht="18">
      <c r="A45" s="35" t="s">
        <v>59</v>
      </c>
      <c r="B45" s="61">
        <v>13.355566229016302</v>
      </c>
      <c r="C45" s="61">
        <v>80</v>
      </c>
      <c r="D45" s="61">
        <v>2926</v>
      </c>
      <c r="E45" s="1">
        <v>4043258</v>
      </c>
      <c r="F45" s="19">
        <f t="shared" si="3"/>
        <v>2.7341079972658919</v>
      </c>
      <c r="G45" s="53">
        <f t="shared" si="4"/>
        <v>723.67382937225375</v>
      </c>
      <c r="H45" s="59">
        <f t="shared" si="5"/>
        <v>19.786024042987115</v>
      </c>
    </row>
    <row r="46" spans="1:8" s="3" customFormat="1" ht="18">
      <c r="A46" s="35" t="s">
        <v>72</v>
      </c>
      <c r="B46" s="61">
        <v>13.935179603259378</v>
      </c>
      <c r="C46" s="1">
        <v>55</v>
      </c>
      <c r="D46" s="1">
        <v>1421</v>
      </c>
      <c r="E46" s="1">
        <v>3300998</v>
      </c>
      <c r="F46" s="19">
        <f t="shared" si="3"/>
        <v>3.8705137227304713</v>
      </c>
      <c r="G46" s="53">
        <f t="shared" si="4"/>
        <v>430.47587426590383</v>
      </c>
      <c r="H46" s="59">
        <f t="shared" si="5"/>
        <v>16.661627786505779</v>
      </c>
    </row>
    <row r="47" spans="1:8" ht="18">
      <c r="A47" s="36" t="s">
        <v>33</v>
      </c>
      <c r="B47" s="61">
        <v>11.741600879502904</v>
      </c>
      <c r="C47" s="1">
        <v>139</v>
      </c>
      <c r="D47" s="1">
        <v>7276</v>
      </c>
      <c r="E47" s="1">
        <v>8772228</v>
      </c>
      <c r="F47" s="19">
        <f t="shared" si="3"/>
        <v>1.9103903243540408</v>
      </c>
      <c r="G47" s="53">
        <f t="shared" si="4"/>
        <v>829.43580581808862</v>
      </c>
      <c r="H47" s="59">
        <f t="shared" si="5"/>
        <v>15.845461381076735</v>
      </c>
    </row>
    <row r="48" spans="1:8" ht="18">
      <c r="A48" s="35" t="s">
        <v>73</v>
      </c>
      <c r="B48" s="61">
        <v>11.595753200337292</v>
      </c>
      <c r="C48" s="1">
        <v>40</v>
      </c>
      <c r="D48" s="1">
        <v>1410</v>
      </c>
      <c r="E48" s="1">
        <v>2759631</v>
      </c>
      <c r="F48" s="19">
        <f t="shared" si="3"/>
        <v>2.8368794326241136</v>
      </c>
      <c r="G48" s="53">
        <f t="shared" si="4"/>
        <v>510.93787538986192</v>
      </c>
      <c r="H48" s="59">
        <f t="shared" si="5"/>
        <v>14.494691500421615</v>
      </c>
    </row>
    <row r="49" spans="1:8" ht="18">
      <c r="A49" s="36" t="s">
        <v>30</v>
      </c>
      <c r="B49" s="61">
        <v>8.3932095134337672</v>
      </c>
      <c r="C49" s="1">
        <v>463</v>
      </c>
      <c r="D49" s="1">
        <v>10759</v>
      </c>
      <c r="E49" s="1">
        <v>37887771</v>
      </c>
      <c r="F49" s="19">
        <f t="shared" si="3"/>
        <v>4.303373919509248</v>
      </c>
      <c r="G49" s="53">
        <f t="shared" si="4"/>
        <v>283.9702552045091</v>
      </c>
      <c r="H49" s="59">
        <f t="shared" si="5"/>
        <v>12.220301901634699</v>
      </c>
    </row>
    <row r="50" spans="1:8" ht="18">
      <c r="A50" s="36" t="s">
        <v>20</v>
      </c>
      <c r="B50" s="61">
        <v>10.025347898667984</v>
      </c>
      <c r="C50" s="1">
        <v>127</v>
      </c>
      <c r="D50" s="1">
        <v>2463</v>
      </c>
      <c r="E50" s="1">
        <v>10473452</v>
      </c>
      <c r="F50" s="19">
        <f t="shared" si="3"/>
        <v>5.1563134388956557</v>
      </c>
      <c r="G50" s="53">
        <f t="shared" si="4"/>
        <v>235.16601785161185</v>
      </c>
      <c r="H50" s="59">
        <f t="shared" si="5"/>
        <v>12.125896982198419</v>
      </c>
    </row>
    <row r="51" spans="1:8" ht="18">
      <c r="A51" s="35" t="s">
        <v>177</v>
      </c>
      <c r="B51" s="61">
        <v>8.7160760032142957</v>
      </c>
      <c r="C51" s="1">
        <v>50</v>
      </c>
      <c r="D51" s="1">
        <v>1981</v>
      </c>
      <c r="E51" s="1">
        <v>4130299</v>
      </c>
      <c r="F51" s="19">
        <f t="shared" si="3"/>
        <v>2.5239777889954569</v>
      </c>
      <c r="G51" s="53">
        <f t="shared" si="4"/>
        <v>479.62629339909773</v>
      </c>
      <c r="H51" s="59">
        <f t="shared" si="5"/>
        <v>12.10566111557541</v>
      </c>
    </row>
    <row r="52" spans="1:8" ht="18">
      <c r="A52" s="35" t="s">
        <v>83</v>
      </c>
      <c r="B52" s="61">
        <v>10.011897471495294</v>
      </c>
      <c r="C52" s="1">
        <v>13</v>
      </c>
      <c r="D52" s="1">
        <v>795</v>
      </c>
      <c r="E52" s="1">
        <v>1198574</v>
      </c>
      <c r="F52" s="19">
        <f t="shared" si="3"/>
        <v>1.6352201257861636</v>
      </c>
      <c r="G52" s="53">
        <f t="shared" si="4"/>
        <v>663.28820748656324</v>
      </c>
      <c r="H52" s="59">
        <f t="shared" si="5"/>
        <v>10.846222260786568</v>
      </c>
    </row>
    <row r="53" spans="1:8" ht="18">
      <c r="A53" s="35" t="s">
        <v>92</v>
      </c>
      <c r="B53" s="61">
        <v>9.0249167538207509</v>
      </c>
      <c r="C53" s="1">
        <v>27</v>
      </c>
      <c r="D53" s="1">
        <v>678</v>
      </c>
      <c r="E53" s="1">
        <v>2880913</v>
      </c>
      <c r="F53" s="19">
        <f t="shared" si="3"/>
        <v>3.9823008849557522</v>
      </c>
      <c r="G53" s="53">
        <f t="shared" si="4"/>
        <v>235.34205996501802</v>
      </c>
      <c r="H53" s="59">
        <f t="shared" si="5"/>
        <v>9.3720289366600102</v>
      </c>
    </row>
    <row r="54" spans="1:8" ht="18">
      <c r="A54" s="35" t="s">
        <v>105</v>
      </c>
      <c r="B54" s="61">
        <v>6.3695484627094787</v>
      </c>
      <c r="C54" s="1">
        <v>5</v>
      </c>
      <c r="D54" s="1">
        <v>319</v>
      </c>
      <c r="E54" s="1">
        <v>627988</v>
      </c>
      <c r="F54" s="19">
        <f t="shared" si="3"/>
        <v>1.567398119122257</v>
      </c>
      <c r="G54" s="53">
        <f t="shared" si="4"/>
        <v>507.97148990108093</v>
      </c>
      <c r="H54" s="59">
        <f t="shared" si="5"/>
        <v>7.9619355783868482</v>
      </c>
    </row>
    <row r="55" spans="1:8" ht="18">
      <c r="A55" s="35" t="s">
        <v>81</v>
      </c>
      <c r="B55" s="61">
        <v>5.7141902056779905</v>
      </c>
      <c r="C55" s="1">
        <v>52</v>
      </c>
      <c r="D55" s="1">
        <v>1171</v>
      </c>
      <c r="E55" s="1">
        <v>7000117</v>
      </c>
      <c r="F55" s="19">
        <f t="shared" si="3"/>
        <v>4.4406490179333904</v>
      </c>
      <c r="G55" s="53">
        <f t="shared" si="4"/>
        <v>167.28291827122317</v>
      </c>
      <c r="H55" s="59">
        <f t="shared" si="5"/>
        <v>7.4284472673813884</v>
      </c>
    </row>
    <row r="56" spans="1:8" ht="18">
      <c r="A56" s="35" t="s">
        <v>99</v>
      </c>
      <c r="B56" s="61">
        <v>6.8123448772301911</v>
      </c>
      <c r="C56" s="1">
        <v>3</v>
      </c>
      <c r="D56" s="1">
        <v>447</v>
      </c>
      <c r="E56" s="1">
        <v>440377</v>
      </c>
      <c r="F56" s="19">
        <f t="shared" si="3"/>
        <v>0.67114093959731547</v>
      </c>
      <c r="G56" s="53">
        <f t="shared" si="4"/>
        <v>1015.0393867072985</v>
      </c>
      <c r="H56" s="59">
        <f t="shared" si="5"/>
        <v>6.8123448772301911</v>
      </c>
    </row>
    <row r="57" spans="1:8" ht="18">
      <c r="A57" s="35" t="s">
        <v>53</v>
      </c>
      <c r="B57" s="61">
        <v>4.4433117525913239</v>
      </c>
      <c r="C57" s="61">
        <v>60</v>
      </c>
      <c r="D57" s="61">
        <v>8022</v>
      </c>
      <c r="E57" s="1">
        <v>9452409</v>
      </c>
      <c r="F57" s="19">
        <f t="shared" si="3"/>
        <v>0.74794315632011965</v>
      </c>
      <c r="G57" s="53">
        <f t="shared" si="4"/>
        <v>848.6725447449428</v>
      </c>
      <c r="H57" s="59">
        <f t="shared" si="5"/>
        <v>6.3475882179876049</v>
      </c>
    </row>
    <row r="58" spans="1:8" ht="18">
      <c r="A58" s="35" t="s">
        <v>85</v>
      </c>
      <c r="B58" s="61">
        <v>2.6222767655789463</v>
      </c>
      <c r="C58" s="1">
        <v>12</v>
      </c>
      <c r="D58" s="1">
        <v>784</v>
      </c>
      <c r="E58" s="1">
        <v>1906740</v>
      </c>
      <c r="F58" s="19">
        <f t="shared" si="3"/>
        <v>1.5306122448979591</v>
      </c>
      <c r="G58" s="53">
        <f t="shared" si="4"/>
        <v>411.17299684277879</v>
      </c>
      <c r="H58" s="59">
        <f t="shared" si="5"/>
        <v>6.2934642373894709</v>
      </c>
    </row>
    <row r="59" spans="1:8" ht="18">
      <c r="A59" s="36" t="s">
        <v>34</v>
      </c>
      <c r="B59" s="61">
        <v>2.8413195970154144</v>
      </c>
      <c r="C59" s="1">
        <v>193</v>
      </c>
      <c r="D59" s="1">
        <v>7647</v>
      </c>
      <c r="E59" s="1">
        <v>43993643</v>
      </c>
      <c r="F59" s="19">
        <f t="shared" si="3"/>
        <v>2.5238655681966784</v>
      </c>
      <c r="G59" s="53">
        <f t="shared" si="4"/>
        <v>173.82056766701498</v>
      </c>
      <c r="H59" s="59">
        <f t="shared" si="5"/>
        <v>4.3869974577917992</v>
      </c>
    </row>
    <row r="60" spans="1:8" ht="18">
      <c r="A60" s="36" t="s">
        <v>19</v>
      </c>
      <c r="B60" s="61">
        <v>1.8715004484060231</v>
      </c>
      <c r="C60" s="1">
        <v>615</v>
      </c>
      <c r="D60" s="1">
        <v>68622</v>
      </c>
      <c r="E60" s="1">
        <v>145872260</v>
      </c>
      <c r="F60" s="19">
        <f t="shared" si="3"/>
        <v>0.89621404214391887</v>
      </c>
      <c r="G60" s="53">
        <f t="shared" si="4"/>
        <v>470.42528853669643</v>
      </c>
      <c r="H60" s="59">
        <f t="shared" si="5"/>
        <v>4.2160174936619201</v>
      </c>
    </row>
    <row r="61" spans="1:8" ht="18">
      <c r="A61" s="35" t="s">
        <v>76</v>
      </c>
      <c r="B61" s="61">
        <v>1.4660037397755401</v>
      </c>
      <c r="C61" s="1">
        <v>17</v>
      </c>
      <c r="D61" s="1">
        <v>1360</v>
      </c>
      <c r="E61" s="1">
        <v>5457012</v>
      </c>
      <c r="F61" s="19">
        <f t="shared" si="3"/>
        <v>1.25</v>
      </c>
      <c r="G61" s="53">
        <f t="shared" si="4"/>
        <v>249.22063576184183</v>
      </c>
      <c r="H61" s="59">
        <f t="shared" si="5"/>
        <v>3.1152579470230228</v>
      </c>
    </row>
    <row r="62" spans="1:8" ht="18">
      <c r="A62" s="35" t="s">
        <v>213</v>
      </c>
      <c r="B62" s="61">
        <v>0</v>
      </c>
      <c r="C62" s="1">
        <v>0</v>
      </c>
      <c r="D62" s="1">
        <v>0</v>
      </c>
      <c r="E62" s="1">
        <f>VLOOKUP(A62,[1]Κόσμος!$B$13:$C$273,2,FALSE)</f>
        <v>1870981</v>
      </c>
      <c r="F62" s="19">
        <v>0</v>
      </c>
      <c r="G62" s="53">
        <f t="shared" si="4"/>
        <v>0</v>
      </c>
      <c r="H62" s="59">
        <f t="shared" si="5"/>
        <v>0</v>
      </c>
    </row>
    <row r="63" spans="1:8" ht="18">
      <c r="A63" s="40" t="s">
        <v>113</v>
      </c>
      <c r="B63" s="61">
        <v>0</v>
      </c>
      <c r="C63" s="13">
        <v>0</v>
      </c>
      <c r="D63" s="13">
        <v>187</v>
      </c>
      <c r="E63" s="13">
        <v>48677</v>
      </c>
      <c r="F63" s="19">
        <f>C63*100/D63</f>
        <v>0</v>
      </c>
      <c r="G63" s="53">
        <f t="shared" si="4"/>
        <v>3841.6500606035706</v>
      </c>
      <c r="H63" s="59">
        <f t="shared" si="5"/>
        <v>0</v>
      </c>
    </row>
    <row r="64" spans="1:8" ht="18">
      <c r="A64" s="46" t="s">
        <v>190</v>
      </c>
      <c r="B64" s="61">
        <v>0</v>
      </c>
      <c r="C64" s="13">
        <v>0</v>
      </c>
      <c r="D64" s="13">
        <v>133</v>
      </c>
      <c r="E64" s="1">
        <v>33706</v>
      </c>
      <c r="F64" s="19">
        <f>C64*100/D64</f>
        <v>0</v>
      </c>
      <c r="G64" s="53">
        <f t="shared" si="4"/>
        <v>3945.8850056369788</v>
      </c>
      <c r="H64" s="59">
        <f t="shared" si="5"/>
        <v>0</v>
      </c>
    </row>
    <row r="65" spans="1:8" ht="18">
      <c r="A65" s="40" t="s">
        <v>191</v>
      </c>
      <c r="B65" s="61">
        <v>0</v>
      </c>
      <c r="C65" s="13">
        <v>0</v>
      </c>
      <c r="D65" s="13">
        <v>9</v>
      </c>
      <c r="E65" s="1">
        <v>815</v>
      </c>
      <c r="F65" s="19">
        <f>C65*100/D65</f>
        <v>0</v>
      </c>
      <c r="G65" s="53">
        <f t="shared" si="4"/>
        <v>11042.944785276073</v>
      </c>
      <c r="H65" s="59">
        <f t="shared" si="5"/>
        <v>0</v>
      </c>
    </row>
    <row r="66" spans="1:8" s="58" customFormat="1" ht="18">
      <c r="A66" s="28" t="s">
        <v>257</v>
      </c>
      <c r="B66" s="12">
        <v>123.49711071222607</v>
      </c>
      <c r="C66" s="12">
        <f>SUM(C16:C65)</f>
        <v>115186</v>
      </c>
      <c r="D66" s="12">
        <f t="shared" ref="D66" si="6">SUM(D16:D65)</f>
        <v>1211857</v>
      </c>
      <c r="E66" s="12">
        <f>SUM(E16:E65)</f>
        <v>750252370</v>
      </c>
      <c r="F66" s="12">
        <f t="shared" ref="F66" si="7">C66*100/D66</f>
        <v>9.504916834246945</v>
      </c>
      <c r="G66" s="12">
        <f t="shared" si="4"/>
        <v>1615.2658071576634</v>
      </c>
      <c r="H66" s="12">
        <f t="shared" si="5"/>
        <v>153.52967162236357</v>
      </c>
    </row>
    <row r="67" spans="1:8" s="3" customFormat="1" ht="18">
      <c r="A67" s="41"/>
      <c r="B67" s="52"/>
      <c r="C67" s="22"/>
      <c r="D67" s="22"/>
      <c r="E67" s="22"/>
      <c r="F67" s="56"/>
      <c r="G67" s="56"/>
      <c r="H67" s="56"/>
    </row>
    <row r="68" spans="1:8" ht="18">
      <c r="A68" s="42" t="s">
        <v>256</v>
      </c>
      <c r="B68" s="52"/>
      <c r="C68" s="73"/>
      <c r="D68" s="73"/>
      <c r="E68" s="23"/>
      <c r="F68" s="66"/>
      <c r="G68" s="55"/>
      <c r="H68" s="55"/>
    </row>
    <row r="69" spans="1:8" ht="43.2">
      <c r="A69" s="51" t="s">
        <v>250</v>
      </c>
      <c r="B69" s="7" t="s">
        <v>262</v>
      </c>
      <c r="C69" s="7" t="s">
        <v>240</v>
      </c>
      <c r="D69" s="7" t="s">
        <v>241</v>
      </c>
      <c r="E69" s="7" t="s">
        <v>245</v>
      </c>
      <c r="F69" s="7" t="s">
        <v>242</v>
      </c>
      <c r="G69" s="7" t="s">
        <v>243</v>
      </c>
      <c r="H69" s="7" t="s">
        <v>261</v>
      </c>
    </row>
    <row r="70" spans="1:8" ht="18">
      <c r="A70" s="62" t="s">
        <v>204</v>
      </c>
      <c r="B70" s="61">
        <v>212.31923376347638</v>
      </c>
      <c r="C70" s="61">
        <v>12</v>
      </c>
      <c r="D70" s="61">
        <v>73</v>
      </c>
      <c r="E70" s="61">
        <v>42389</v>
      </c>
      <c r="F70" s="19">
        <f t="shared" ref="F70:F109" si="8">C70*100/D70</f>
        <v>16.438356164383563</v>
      </c>
      <c r="G70" s="68">
        <f t="shared" ref="G70:G125" si="9">D70*1000000/E70</f>
        <v>1722.1448960815305</v>
      </c>
      <c r="H70" s="60">
        <f t="shared" ref="H70:H125" si="10">C70*1000000/E70</f>
        <v>283.09231168463515</v>
      </c>
    </row>
    <row r="71" spans="1:8" ht="18">
      <c r="A71" s="35" t="s">
        <v>45</v>
      </c>
      <c r="B71" s="61">
        <v>105.27102164464405</v>
      </c>
      <c r="C71" s="61">
        <v>50243</v>
      </c>
      <c r="D71" s="61">
        <v>886709</v>
      </c>
      <c r="E71" s="61">
        <v>329064917</v>
      </c>
      <c r="F71" s="19">
        <f t="shared" si="8"/>
        <v>5.666233228714268</v>
      </c>
      <c r="G71" s="68">
        <f t="shared" si="9"/>
        <v>2694.632439349346</v>
      </c>
      <c r="H71" s="60">
        <f t="shared" si="10"/>
        <v>152.68415867012646</v>
      </c>
    </row>
    <row r="72" spans="1:8" ht="18">
      <c r="A72" s="50" t="s">
        <v>185</v>
      </c>
      <c r="B72" s="61">
        <v>79.989761310552254</v>
      </c>
      <c r="C72" s="78">
        <v>5</v>
      </c>
      <c r="D72" s="78">
        <v>99</v>
      </c>
      <c r="E72" s="78">
        <v>62508</v>
      </c>
      <c r="F72" s="19">
        <f t="shared" si="8"/>
        <v>5.0505050505050502</v>
      </c>
      <c r="G72" s="53">
        <f t="shared" si="9"/>
        <v>1583.7972739489346</v>
      </c>
      <c r="H72" s="59">
        <f t="shared" si="10"/>
        <v>79.989761310552254</v>
      </c>
    </row>
    <row r="73" spans="1:8" ht="18">
      <c r="A73" s="36" t="s">
        <v>24</v>
      </c>
      <c r="B73" s="61">
        <v>31.942444366285695</v>
      </c>
      <c r="C73" s="1">
        <v>2147</v>
      </c>
      <c r="D73" s="1">
        <v>42110</v>
      </c>
      <c r="E73" s="1">
        <v>37411038</v>
      </c>
      <c r="F73" s="19">
        <f t="shared" si="8"/>
        <v>5.0985514129660414</v>
      </c>
      <c r="G73" s="53">
        <f t="shared" si="9"/>
        <v>1125.6036253257662</v>
      </c>
      <c r="H73" s="59">
        <f t="shared" si="10"/>
        <v>57.389479543443834</v>
      </c>
    </row>
    <row r="74" spans="1:8" ht="18">
      <c r="A74" s="37" t="s">
        <v>205</v>
      </c>
      <c r="B74" s="61">
        <v>52.628809010052102</v>
      </c>
      <c r="C74" s="1">
        <v>2</v>
      </c>
      <c r="D74" s="1">
        <v>38</v>
      </c>
      <c r="E74" s="1">
        <v>38002</v>
      </c>
      <c r="F74" s="19">
        <f t="shared" si="8"/>
        <v>5.2631578947368425</v>
      </c>
      <c r="G74" s="53">
        <f t="shared" si="9"/>
        <v>999.94737119099</v>
      </c>
      <c r="H74" s="59">
        <f t="shared" si="10"/>
        <v>52.628809010052102</v>
      </c>
    </row>
    <row r="75" spans="1:8" ht="18">
      <c r="A75" s="35" t="s">
        <v>192</v>
      </c>
      <c r="B75" s="61">
        <v>21.301693218339693</v>
      </c>
      <c r="C75" s="1">
        <v>14</v>
      </c>
      <c r="D75" s="1">
        <v>170</v>
      </c>
      <c r="E75" s="1">
        <v>375557</v>
      </c>
      <c r="F75" s="19">
        <f t="shared" si="8"/>
        <v>8.235294117647058</v>
      </c>
      <c r="G75" s="53">
        <f t="shared" si="9"/>
        <v>452.66098088971847</v>
      </c>
      <c r="H75" s="59">
        <f t="shared" si="10"/>
        <v>37.277963132094463</v>
      </c>
    </row>
    <row r="76" spans="1:8" ht="18">
      <c r="A76" s="36" t="s">
        <v>35</v>
      </c>
      <c r="B76" s="61">
        <v>25.668560017332165</v>
      </c>
      <c r="C76" s="1">
        <v>146</v>
      </c>
      <c r="D76" s="1">
        <v>5166</v>
      </c>
      <c r="E76" s="1">
        <v>4246440</v>
      </c>
      <c r="F76" s="19">
        <f t="shared" si="8"/>
        <v>2.8261711188540457</v>
      </c>
      <c r="G76" s="53">
        <f t="shared" si="9"/>
        <v>1216.5484499957611</v>
      </c>
      <c r="H76" s="59">
        <f t="shared" si="10"/>
        <v>34.38174094064675</v>
      </c>
    </row>
    <row r="77" spans="1:8" ht="18">
      <c r="A77" s="35" t="s">
        <v>174</v>
      </c>
      <c r="B77" s="61">
        <v>0</v>
      </c>
      <c r="C77" s="1">
        <v>1</v>
      </c>
      <c r="D77" s="1">
        <v>5</v>
      </c>
      <c r="E77" s="1">
        <v>30033</v>
      </c>
      <c r="F77" s="19">
        <f t="shared" si="8"/>
        <v>20</v>
      </c>
      <c r="G77" s="53">
        <f t="shared" si="9"/>
        <v>166.48353477841042</v>
      </c>
      <c r="H77" s="59">
        <f t="shared" si="10"/>
        <v>33.296706955682083</v>
      </c>
    </row>
    <row r="78" spans="1:8" ht="18">
      <c r="A78" s="37" t="s">
        <v>48</v>
      </c>
      <c r="B78" s="61">
        <v>23.196037541203903</v>
      </c>
      <c r="C78" s="1">
        <v>560</v>
      </c>
      <c r="D78" s="1">
        <v>11183</v>
      </c>
      <c r="E78" s="1">
        <v>17373657</v>
      </c>
      <c r="F78" s="19">
        <f t="shared" si="8"/>
        <v>5.0076008226772784</v>
      </c>
      <c r="G78" s="53">
        <f t="shared" si="9"/>
        <v>643.67565216695596</v>
      </c>
      <c r="H78" s="59">
        <f t="shared" si="10"/>
        <v>32.232707253285824</v>
      </c>
    </row>
    <row r="79" spans="1:8" ht="18">
      <c r="A79" s="37" t="s">
        <v>183</v>
      </c>
      <c r="B79" s="61">
        <v>30.891211450342379</v>
      </c>
      <c r="C79" s="1">
        <v>3</v>
      </c>
      <c r="D79" s="1">
        <v>24</v>
      </c>
      <c r="E79" s="1">
        <v>97115</v>
      </c>
      <c r="F79" s="19">
        <f t="shared" si="8"/>
        <v>12.5</v>
      </c>
      <c r="G79" s="53">
        <f t="shared" si="9"/>
        <v>247.12969160273903</v>
      </c>
      <c r="H79" s="59">
        <f t="shared" si="10"/>
        <v>30.891211450342379</v>
      </c>
    </row>
    <row r="80" spans="1:8" ht="18">
      <c r="A80" s="37" t="s">
        <v>195</v>
      </c>
      <c r="B80" s="61">
        <v>19.997600287965444</v>
      </c>
      <c r="C80" s="1">
        <v>12</v>
      </c>
      <c r="D80" s="1">
        <v>149</v>
      </c>
      <c r="E80" s="1">
        <v>400048</v>
      </c>
      <c r="F80" s="19">
        <f t="shared" si="8"/>
        <v>8.053691275167786</v>
      </c>
      <c r="G80" s="53">
        <f t="shared" si="9"/>
        <v>372.45530536335639</v>
      </c>
      <c r="H80" s="59">
        <f t="shared" si="10"/>
        <v>29.996400431948167</v>
      </c>
    </row>
    <row r="81" spans="1:8" ht="18">
      <c r="A81" s="35" t="s">
        <v>135</v>
      </c>
      <c r="B81" s="61">
        <v>20.539891035878053</v>
      </c>
      <c r="C81" s="1">
        <v>11</v>
      </c>
      <c r="D81" s="1">
        <v>72</v>
      </c>
      <c r="E81" s="1">
        <v>389486</v>
      </c>
      <c r="F81" s="19">
        <f t="shared" si="8"/>
        <v>15.277777777777779</v>
      </c>
      <c r="G81" s="53">
        <f t="shared" si="9"/>
        <v>184.8590193229025</v>
      </c>
      <c r="H81" s="59">
        <f t="shared" si="10"/>
        <v>28.242350174332326</v>
      </c>
    </row>
    <row r="82" spans="1:8" ht="18">
      <c r="A82" s="37" t="s">
        <v>193</v>
      </c>
      <c r="B82" s="61">
        <v>26.182122846520397</v>
      </c>
      <c r="C82" s="1">
        <v>1</v>
      </c>
      <c r="D82" s="1">
        <v>11</v>
      </c>
      <c r="E82" s="1">
        <v>38194</v>
      </c>
      <c r="F82" s="19">
        <f t="shared" si="8"/>
        <v>9.0909090909090917</v>
      </c>
      <c r="G82" s="53">
        <f t="shared" si="9"/>
        <v>288.00335131172437</v>
      </c>
      <c r="H82" s="59">
        <f t="shared" si="10"/>
        <v>26.182122846520397</v>
      </c>
    </row>
    <row r="83" spans="1:8" ht="18">
      <c r="A83" s="36" t="s">
        <v>44</v>
      </c>
      <c r="B83" s="61">
        <v>18.251306900660836</v>
      </c>
      <c r="C83" s="1">
        <v>265</v>
      </c>
      <c r="D83" s="1">
        <v>5543</v>
      </c>
      <c r="E83" s="1">
        <v>10738957</v>
      </c>
      <c r="F83" s="19">
        <f t="shared" si="8"/>
        <v>4.7808046184376689</v>
      </c>
      <c r="G83" s="53">
        <f t="shared" si="9"/>
        <v>516.15813342021954</v>
      </c>
      <c r="H83" s="59">
        <f t="shared" si="10"/>
        <v>24.67651188099552</v>
      </c>
    </row>
    <row r="84" spans="1:8" ht="18">
      <c r="A84" s="35" t="s">
        <v>129</v>
      </c>
      <c r="B84" s="61">
        <v>17.420328129300643</v>
      </c>
      <c r="C84" s="1">
        <v>6</v>
      </c>
      <c r="D84" s="1">
        <v>76</v>
      </c>
      <c r="E84" s="1">
        <v>287021</v>
      </c>
      <c r="F84" s="19">
        <f t="shared" si="8"/>
        <v>7.8947368421052628</v>
      </c>
      <c r="G84" s="53">
        <f t="shared" si="9"/>
        <v>264.78898756536978</v>
      </c>
      <c r="H84" s="59">
        <f t="shared" si="10"/>
        <v>20.904393755160772</v>
      </c>
    </row>
    <row r="85" spans="1:8" ht="18">
      <c r="A85" s="35" t="s">
        <v>184</v>
      </c>
      <c r="B85" s="61">
        <v>18.81290565327815</v>
      </c>
      <c r="C85" s="1">
        <v>2</v>
      </c>
      <c r="D85" s="1">
        <v>100</v>
      </c>
      <c r="E85" s="1">
        <v>106310</v>
      </c>
      <c r="F85" s="19">
        <f t="shared" si="8"/>
        <v>2</v>
      </c>
      <c r="G85" s="53">
        <f t="shared" si="9"/>
        <v>940.64528266390744</v>
      </c>
      <c r="H85" s="59">
        <f t="shared" si="10"/>
        <v>18.81290565327815</v>
      </c>
    </row>
    <row r="86" spans="1:8" ht="18">
      <c r="A86" s="36" t="s">
        <v>27</v>
      </c>
      <c r="B86" s="61">
        <v>8.4280561746554081</v>
      </c>
      <c r="C86" s="1">
        <v>572</v>
      </c>
      <c r="D86" s="1">
        <v>20914</v>
      </c>
      <c r="E86" s="1">
        <v>32510462</v>
      </c>
      <c r="F86" s="19">
        <f t="shared" si="8"/>
        <v>2.7350100411207805</v>
      </c>
      <c r="G86" s="53">
        <f t="shared" si="9"/>
        <v>643.3006088932234</v>
      </c>
      <c r="H86" s="59">
        <f t="shared" si="10"/>
        <v>17.594336247820777</v>
      </c>
    </row>
    <row r="87" spans="1:8" ht="18">
      <c r="A87" s="36" t="s">
        <v>9</v>
      </c>
      <c r="B87" s="61">
        <v>9.2490142088407232</v>
      </c>
      <c r="C87" s="1">
        <v>3343</v>
      </c>
      <c r="D87" s="1">
        <v>50230</v>
      </c>
      <c r="E87" s="1">
        <v>211049519</v>
      </c>
      <c r="F87" s="19">
        <f t="shared" si="8"/>
        <v>6.6553852279514238</v>
      </c>
      <c r="G87" s="53">
        <f t="shared" si="9"/>
        <v>238.00101624491265</v>
      </c>
      <c r="H87" s="59">
        <f t="shared" si="10"/>
        <v>15.839884477538185</v>
      </c>
    </row>
    <row r="88" spans="1:8" ht="18">
      <c r="A88" s="35" t="s">
        <v>131</v>
      </c>
      <c r="B88" s="61">
        <v>15.396932930960155</v>
      </c>
      <c r="C88" s="1">
        <v>1</v>
      </c>
      <c r="D88" s="1">
        <v>66</v>
      </c>
      <c r="E88" s="1">
        <v>64947.999999999993</v>
      </c>
      <c r="F88" s="19">
        <f t="shared" si="8"/>
        <v>1.5151515151515151</v>
      </c>
      <c r="G88" s="53">
        <f t="shared" si="9"/>
        <v>1016.1975734433702</v>
      </c>
      <c r="H88" s="59">
        <f t="shared" si="10"/>
        <v>15.396932930960155</v>
      </c>
    </row>
    <row r="89" spans="1:8" ht="18">
      <c r="A89" s="35" t="s">
        <v>132</v>
      </c>
      <c r="B89" s="61">
        <v>7.6650378461243651</v>
      </c>
      <c r="C89" s="1">
        <v>7</v>
      </c>
      <c r="D89" s="1">
        <v>70</v>
      </c>
      <c r="E89" s="1">
        <v>782775</v>
      </c>
      <c r="F89" s="19">
        <f t="shared" si="8"/>
        <v>10</v>
      </c>
      <c r="G89" s="53">
        <f t="shared" si="9"/>
        <v>89.425441538117596</v>
      </c>
      <c r="H89" s="59">
        <f t="shared" si="10"/>
        <v>8.9425441538117596</v>
      </c>
    </row>
    <row r="90" spans="1:8" ht="18">
      <c r="A90" s="36" t="s">
        <v>29</v>
      </c>
      <c r="B90" s="61">
        <v>5.5403021364196512</v>
      </c>
      <c r="C90" s="1">
        <v>168</v>
      </c>
      <c r="D90" s="1">
        <v>11812</v>
      </c>
      <c r="E90" s="1">
        <v>18952035</v>
      </c>
      <c r="F90" s="19">
        <f t="shared" si="8"/>
        <v>1.4222824246528953</v>
      </c>
      <c r="G90" s="53">
        <f t="shared" si="9"/>
        <v>623.25760795608494</v>
      </c>
      <c r="H90" s="59">
        <f t="shared" si="10"/>
        <v>8.8644834182714423</v>
      </c>
    </row>
    <row r="91" spans="1:8" ht="18">
      <c r="A91" s="36" t="s">
        <v>36</v>
      </c>
      <c r="B91" s="61">
        <v>3.8095080130923855</v>
      </c>
      <c r="C91" s="1">
        <v>1069</v>
      </c>
      <c r="D91" s="1">
        <v>11633</v>
      </c>
      <c r="E91" s="1">
        <v>127575529</v>
      </c>
      <c r="F91" s="19">
        <f t="shared" si="8"/>
        <v>9.1893750537264687</v>
      </c>
      <c r="G91" s="53">
        <f t="shared" si="9"/>
        <v>91.18519900474017</v>
      </c>
      <c r="H91" s="59">
        <f t="shared" si="10"/>
        <v>8.3793499300324275</v>
      </c>
    </row>
    <row r="92" spans="1:8" ht="18">
      <c r="A92" s="35" t="s">
        <v>160</v>
      </c>
      <c r="B92" s="61">
        <v>6.1190897242126265</v>
      </c>
      <c r="C92" s="1">
        <v>1</v>
      </c>
      <c r="D92" s="1">
        <v>14</v>
      </c>
      <c r="E92" s="1">
        <v>163423</v>
      </c>
      <c r="F92" s="19">
        <f t="shared" si="8"/>
        <v>7.1428571428571432</v>
      </c>
      <c r="G92" s="53">
        <f t="shared" si="9"/>
        <v>85.667256138976768</v>
      </c>
      <c r="H92" s="59">
        <f t="shared" si="10"/>
        <v>6.1190897242126265</v>
      </c>
    </row>
    <row r="93" spans="1:8" ht="18">
      <c r="A93" s="35" t="s">
        <v>120</v>
      </c>
      <c r="B93" s="61">
        <v>5.7348944671888766</v>
      </c>
      <c r="C93" s="1">
        <v>8</v>
      </c>
      <c r="D93" s="1">
        <v>115</v>
      </c>
      <c r="E93" s="1">
        <v>1394969</v>
      </c>
      <c r="F93" s="19">
        <f t="shared" si="8"/>
        <v>6.9565217391304346</v>
      </c>
      <c r="G93" s="53">
        <f t="shared" si="9"/>
        <v>82.439107965840094</v>
      </c>
      <c r="H93" s="59">
        <f t="shared" si="10"/>
        <v>5.7348944671888766</v>
      </c>
    </row>
    <row r="94" spans="1:8" ht="18">
      <c r="A94" s="35" t="s">
        <v>95</v>
      </c>
      <c r="B94" s="61">
        <v>4.2068044549033123</v>
      </c>
      <c r="C94" s="1">
        <v>47</v>
      </c>
      <c r="D94" s="1">
        <v>562</v>
      </c>
      <c r="E94" s="1">
        <v>9746115</v>
      </c>
      <c r="F94" s="19">
        <f t="shared" si="8"/>
        <v>8.3629893238434168</v>
      </c>
      <c r="G94" s="53">
        <f t="shared" si="9"/>
        <v>57.66400252818687</v>
      </c>
      <c r="H94" s="59">
        <f t="shared" si="10"/>
        <v>4.8224343751330663</v>
      </c>
    </row>
    <row r="95" spans="1:8" ht="18">
      <c r="A95" s="36" t="s">
        <v>37</v>
      </c>
      <c r="B95" s="61">
        <v>2.8605799233813531</v>
      </c>
      <c r="C95" s="1">
        <v>215</v>
      </c>
      <c r="D95" s="1">
        <v>4561</v>
      </c>
      <c r="E95" s="1">
        <v>50339443</v>
      </c>
      <c r="F95" s="19">
        <f t="shared" si="8"/>
        <v>4.7138785354089014</v>
      </c>
      <c r="G95" s="53">
        <f t="shared" si="9"/>
        <v>90.604896045433009</v>
      </c>
      <c r="H95" s="59">
        <f t="shared" si="10"/>
        <v>4.2710047467152146</v>
      </c>
    </row>
    <row r="96" spans="1:8" ht="18">
      <c r="A96" s="35" t="s">
        <v>80</v>
      </c>
      <c r="B96" s="61">
        <v>2.3823212703172301</v>
      </c>
      <c r="C96" s="1">
        <v>43</v>
      </c>
      <c r="D96" s="1">
        <v>1235</v>
      </c>
      <c r="E96" s="1">
        <v>11333484</v>
      </c>
      <c r="F96" s="19">
        <f t="shared" si="8"/>
        <v>3.4817813765182186</v>
      </c>
      <c r="G96" s="53">
        <f t="shared" si="9"/>
        <v>108.96913958673255</v>
      </c>
      <c r="H96" s="59">
        <f t="shared" si="10"/>
        <v>3.7940672082829958</v>
      </c>
    </row>
    <row r="97" spans="1:8" ht="18">
      <c r="A97" s="35" t="s">
        <v>94</v>
      </c>
      <c r="B97" s="61">
        <v>2.6925845006845246</v>
      </c>
      <c r="C97" s="1">
        <v>43</v>
      </c>
      <c r="D97" s="1">
        <v>703</v>
      </c>
      <c r="E97" s="1">
        <v>11513102</v>
      </c>
      <c r="F97" s="19">
        <f t="shared" si="8"/>
        <v>6.1166429587482218</v>
      </c>
      <c r="G97" s="53">
        <f t="shared" si="9"/>
        <v>61.06086787036196</v>
      </c>
      <c r="H97" s="59">
        <f t="shared" si="10"/>
        <v>3.7348752751430498</v>
      </c>
    </row>
    <row r="98" spans="1:8" ht="18">
      <c r="A98" s="36" t="s">
        <v>39</v>
      </c>
      <c r="B98" s="61">
        <v>2.7243894827400434</v>
      </c>
      <c r="C98" s="1">
        <v>166</v>
      </c>
      <c r="D98" s="1">
        <v>3435</v>
      </c>
      <c r="E98" s="1">
        <v>44780675</v>
      </c>
      <c r="F98" s="19">
        <f t="shared" si="8"/>
        <v>4.8326055312954876</v>
      </c>
      <c r="G98" s="53">
        <f t="shared" si="9"/>
        <v>76.707195682065986</v>
      </c>
      <c r="H98" s="59">
        <f t="shared" si="10"/>
        <v>3.7069561814331742</v>
      </c>
    </row>
    <row r="99" spans="1:8" ht="18">
      <c r="A99" s="35" t="s">
        <v>93</v>
      </c>
      <c r="B99" s="61">
        <v>2.5998553902657369</v>
      </c>
      <c r="C99" s="1">
        <v>12</v>
      </c>
      <c r="D99" s="1">
        <v>557</v>
      </c>
      <c r="E99" s="1">
        <v>3461731</v>
      </c>
      <c r="F99" s="19">
        <f t="shared" si="8"/>
        <v>2.1543985637342908</v>
      </c>
      <c r="G99" s="53">
        <f t="shared" si="9"/>
        <v>160.90216137533506</v>
      </c>
      <c r="H99" s="59">
        <f t="shared" si="10"/>
        <v>3.4664738536876492</v>
      </c>
    </row>
    <row r="100" spans="1:8" ht="18">
      <c r="A100" s="37" t="s">
        <v>212</v>
      </c>
      <c r="B100" s="61">
        <v>0</v>
      </c>
      <c r="C100" s="1">
        <v>1</v>
      </c>
      <c r="D100" s="1">
        <v>107</v>
      </c>
      <c r="E100" s="1">
        <f>VLOOKUP(A100,[1]Κόσμος!$B$13:$C$273,2,FALSE)</f>
        <v>290823</v>
      </c>
      <c r="F100" s="19">
        <f t="shared" si="8"/>
        <v>0.93457943925233644</v>
      </c>
      <c r="G100" s="53">
        <f t="shared" si="9"/>
        <v>367.92138173390686</v>
      </c>
      <c r="H100" s="59">
        <f t="shared" si="10"/>
        <v>3.4385175862981949</v>
      </c>
    </row>
    <row r="101" spans="1:8" ht="18">
      <c r="A101" s="35" t="s">
        <v>116</v>
      </c>
      <c r="B101" s="61">
        <v>1.695905778188413</v>
      </c>
      <c r="C101" s="1">
        <v>6</v>
      </c>
      <c r="D101" s="1">
        <v>257</v>
      </c>
      <c r="E101" s="1">
        <v>2948277</v>
      </c>
      <c r="F101" s="19">
        <f t="shared" si="8"/>
        <v>2.3346303501945527</v>
      </c>
      <c r="G101" s="53">
        <f t="shared" si="9"/>
        <v>87.169556998884431</v>
      </c>
      <c r="H101" s="59">
        <f t="shared" si="10"/>
        <v>2.0350869338260957</v>
      </c>
    </row>
    <row r="102" spans="1:8" ht="18">
      <c r="A102" s="35" t="s">
        <v>166</v>
      </c>
      <c r="B102" s="61">
        <v>1.7200957061250888</v>
      </c>
      <c r="C102" s="1">
        <v>1</v>
      </c>
      <c r="D102" s="1">
        <v>10</v>
      </c>
      <c r="E102" s="1">
        <v>581363</v>
      </c>
      <c r="F102" s="19">
        <f t="shared" si="8"/>
        <v>10</v>
      </c>
      <c r="G102" s="53">
        <f t="shared" si="9"/>
        <v>17.20095706125089</v>
      </c>
      <c r="H102" s="59">
        <f t="shared" si="10"/>
        <v>1.7200957061250888</v>
      </c>
    </row>
    <row r="103" spans="1:8" ht="18">
      <c r="A103" s="35" t="s">
        <v>112</v>
      </c>
      <c r="B103" s="61">
        <v>1.1356153239364004</v>
      </c>
      <c r="C103" s="1">
        <v>9</v>
      </c>
      <c r="D103" s="1">
        <v>220</v>
      </c>
      <c r="E103" s="1">
        <v>7044639</v>
      </c>
      <c r="F103" s="19">
        <f t="shared" si="8"/>
        <v>4.0909090909090908</v>
      </c>
      <c r="G103" s="53">
        <f t="shared" si="9"/>
        <v>31.22942140825101</v>
      </c>
      <c r="H103" s="59">
        <f t="shared" si="10"/>
        <v>1.2775672394284505</v>
      </c>
    </row>
    <row r="104" spans="1:8" ht="18">
      <c r="A104" s="35" t="s">
        <v>114</v>
      </c>
      <c r="B104" s="61">
        <v>1.0846743265334584</v>
      </c>
      <c r="C104" s="1">
        <v>8</v>
      </c>
      <c r="D104" s="1">
        <v>261</v>
      </c>
      <c r="E104" s="1">
        <v>6453550</v>
      </c>
      <c r="F104" s="19">
        <f t="shared" si="8"/>
        <v>3.0651340996168583</v>
      </c>
      <c r="G104" s="53">
        <f t="shared" si="9"/>
        <v>40.442857032176086</v>
      </c>
      <c r="H104" s="59">
        <f t="shared" si="10"/>
        <v>1.2396278017525237</v>
      </c>
    </row>
    <row r="105" spans="1:8" ht="18">
      <c r="A105" s="35" t="s">
        <v>87</v>
      </c>
      <c r="B105" s="61">
        <v>0.7924619435010295</v>
      </c>
      <c r="C105" s="1">
        <v>6</v>
      </c>
      <c r="D105" s="1">
        <v>686</v>
      </c>
      <c r="E105" s="1">
        <v>5047561</v>
      </c>
      <c r="F105" s="19">
        <f t="shared" si="8"/>
        <v>0.87463556851311952</v>
      </c>
      <c r="G105" s="53">
        <f t="shared" si="9"/>
        <v>135.90722331042656</v>
      </c>
      <c r="H105" s="59">
        <f t="shared" si="10"/>
        <v>1.1886929152515442</v>
      </c>
    </row>
    <row r="106" spans="1:8" ht="18">
      <c r="A106" s="35" t="s">
        <v>110</v>
      </c>
      <c r="B106" s="61">
        <v>0.39814632173089448</v>
      </c>
      <c r="C106" s="1">
        <v>11</v>
      </c>
      <c r="D106" s="1">
        <v>384</v>
      </c>
      <c r="E106" s="1">
        <v>17581476</v>
      </c>
      <c r="F106" s="19">
        <f t="shared" si="8"/>
        <v>2.8645833333333335</v>
      </c>
      <c r="G106" s="53">
        <f t="shared" si="9"/>
        <v>21.841169649237642</v>
      </c>
      <c r="H106" s="59">
        <f t="shared" si="10"/>
        <v>0.62565850557711988</v>
      </c>
    </row>
    <row r="107" spans="1:8" ht="18">
      <c r="A107" s="35" t="s">
        <v>168</v>
      </c>
      <c r="B107" s="61">
        <v>0.15277664680621184</v>
      </c>
      <c r="C107" s="1">
        <v>3</v>
      </c>
      <c r="D107" s="1">
        <v>11</v>
      </c>
      <c r="E107" s="1">
        <v>6545503</v>
      </c>
      <c r="F107" s="19">
        <f t="shared" si="8"/>
        <v>27.272727272727273</v>
      </c>
      <c r="G107" s="53">
        <f t="shared" si="9"/>
        <v>1.6805431148683303</v>
      </c>
      <c r="H107" s="59">
        <f t="shared" si="10"/>
        <v>0.45832994041863551</v>
      </c>
    </row>
    <row r="108" spans="1:8" ht="18">
      <c r="A108" s="35" t="s">
        <v>139</v>
      </c>
      <c r="B108" s="61">
        <v>0.26635700593061629</v>
      </c>
      <c r="C108" s="1">
        <v>5</v>
      </c>
      <c r="D108" s="1">
        <v>72</v>
      </c>
      <c r="E108" s="1">
        <v>11263079</v>
      </c>
      <c r="F108" s="19">
        <f t="shared" si="8"/>
        <v>6.9444444444444446</v>
      </c>
      <c r="G108" s="53">
        <f t="shared" si="9"/>
        <v>6.3925681423347918</v>
      </c>
      <c r="H108" s="59">
        <f t="shared" si="10"/>
        <v>0.44392834321769387</v>
      </c>
    </row>
    <row r="109" spans="1:8" ht="18">
      <c r="A109" s="35" t="s">
        <v>111</v>
      </c>
      <c r="B109" s="61">
        <v>0.31561418046096434</v>
      </c>
      <c r="C109" s="1">
        <v>10</v>
      </c>
      <c r="D109" s="1">
        <v>311</v>
      </c>
      <c r="E109" s="1">
        <v>28515829</v>
      </c>
      <c r="F109" s="19">
        <f t="shared" si="8"/>
        <v>3.215434083601286</v>
      </c>
      <c r="G109" s="53">
        <f t="shared" si="9"/>
        <v>10.90622334703999</v>
      </c>
      <c r="H109" s="59">
        <f t="shared" si="10"/>
        <v>0.35068242273440481</v>
      </c>
    </row>
    <row r="110" spans="1:8" ht="18">
      <c r="A110" s="35" t="s">
        <v>208</v>
      </c>
      <c r="B110" s="61">
        <v>0</v>
      </c>
      <c r="C110" s="1">
        <v>0</v>
      </c>
      <c r="D110" s="1">
        <v>0</v>
      </c>
      <c r="E110" s="1">
        <v>104579</v>
      </c>
      <c r="F110" s="19">
        <v>0</v>
      </c>
      <c r="G110" s="53">
        <f t="shared" si="9"/>
        <v>0</v>
      </c>
      <c r="H110" s="59">
        <f t="shared" si="10"/>
        <v>0</v>
      </c>
    </row>
    <row r="111" spans="1:8" ht="18">
      <c r="A111" s="37" t="s">
        <v>181</v>
      </c>
      <c r="B111" s="61">
        <v>0</v>
      </c>
      <c r="C111" s="1">
        <v>0</v>
      </c>
      <c r="D111" s="1">
        <v>3</v>
      </c>
      <c r="E111" s="1">
        <v>14872</v>
      </c>
      <c r="F111" s="19">
        <f t="shared" ref="F111:F118" si="11">C111*100/D111</f>
        <v>0</v>
      </c>
      <c r="G111" s="53">
        <f t="shared" si="9"/>
        <v>201.72135556750942</v>
      </c>
      <c r="H111" s="59">
        <f t="shared" si="10"/>
        <v>0</v>
      </c>
    </row>
    <row r="112" spans="1:8" ht="18">
      <c r="A112" s="35" t="s">
        <v>153</v>
      </c>
      <c r="B112" s="61">
        <v>5.1235938937007974</v>
      </c>
      <c r="C112" s="1">
        <v>0</v>
      </c>
      <c r="D112" s="1">
        <v>18</v>
      </c>
      <c r="E112" s="1">
        <v>390351</v>
      </c>
      <c r="F112" s="19">
        <f t="shared" si="11"/>
        <v>0</v>
      </c>
      <c r="G112" s="53">
        <f t="shared" si="9"/>
        <v>46.11234504330718</v>
      </c>
      <c r="H112" s="59">
        <f t="shared" si="10"/>
        <v>0</v>
      </c>
    </row>
    <row r="113" spans="1:8" ht="18">
      <c r="A113" s="35" t="s">
        <v>157</v>
      </c>
      <c r="B113" s="61">
        <v>0</v>
      </c>
      <c r="C113" s="1">
        <v>0</v>
      </c>
      <c r="D113" s="1">
        <v>16</v>
      </c>
      <c r="E113" s="1">
        <v>71808</v>
      </c>
      <c r="F113" s="19">
        <f t="shared" si="11"/>
        <v>0</v>
      </c>
      <c r="G113" s="53">
        <f t="shared" si="9"/>
        <v>222.81639928698752</v>
      </c>
      <c r="H113" s="59">
        <f t="shared" si="10"/>
        <v>0</v>
      </c>
    </row>
    <row r="114" spans="1:8" ht="18">
      <c r="A114" s="35" t="s">
        <v>162</v>
      </c>
      <c r="B114" s="61">
        <v>0</v>
      </c>
      <c r="C114" s="1">
        <v>0</v>
      </c>
      <c r="D114" s="1">
        <v>12</v>
      </c>
      <c r="E114" s="1">
        <v>3372</v>
      </c>
      <c r="F114" s="19">
        <f t="shared" si="11"/>
        <v>0</v>
      </c>
      <c r="G114" s="53">
        <f t="shared" si="9"/>
        <v>3558.7188612099644</v>
      </c>
      <c r="H114" s="59">
        <f t="shared" si="10"/>
        <v>0</v>
      </c>
    </row>
    <row r="115" spans="1:8" ht="18">
      <c r="A115" s="35" t="s">
        <v>163</v>
      </c>
      <c r="B115" s="61">
        <v>0</v>
      </c>
      <c r="C115" s="1">
        <v>0</v>
      </c>
      <c r="D115" s="1">
        <v>11</v>
      </c>
      <c r="E115" s="1">
        <v>56660</v>
      </c>
      <c r="F115" s="19">
        <f t="shared" si="11"/>
        <v>0</v>
      </c>
      <c r="G115" s="53">
        <f t="shared" si="9"/>
        <v>194.14048711613131</v>
      </c>
      <c r="H115" s="59">
        <f t="shared" si="10"/>
        <v>0</v>
      </c>
    </row>
    <row r="116" spans="1:8" ht="18">
      <c r="A116" s="35" t="s">
        <v>161</v>
      </c>
      <c r="B116" s="61">
        <v>0</v>
      </c>
      <c r="C116" s="1">
        <v>0</v>
      </c>
      <c r="D116" s="1">
        <v>15</v>
      </c>
      <c r="E116" s="1">
        <v>112002</v>
      </c>
      <c r="F116" s="19">
        <f t="shared" si="11"/>
        <v>0</v>
      </c>
      <c r="G116" s="53">
        <f t="shared" si="9"/>
        <v>133.92617988964483</v>
      </c>
      <c r="H116" s="59">
        <f t="shared" si="10"/>
        <v>0</v>
      </c>
    </row>
    <row r="117" spans="1:8" ht="18">
      <c r="A117" s="35" t="s">
        <v>147</v>
      </c>
      <c r="B117" s="61">
        <v>0</v>
      </c>
      <c r="C117" s="1">
        <v>0</v>
      </c>
      <c r="D117" s="1">
        <v>116</v>
      </c>
      <c r="E117" s="1">
        <v>530957</v>
      </c>
      <c r="F117" s="19">
        <f t="shared" si="11"/>
        <v>0</v>
      </c>
      <c r="G117" s="53">
        <f t="shared" si="9"/>
        <v>218.47343570194951</v>
      </c>
      <c r="H117" s="59">
        <f t="shared" si="10"/>
        <v>0</v>
      </c>
    </row>
    <row r="118" spans="1:8" ht="18">
      <c r="A118" s="35" t="s">
        <v>164</v>
      </c>
      <c r="B118" s="61">
        <v>0</v>
      </c>
      <c r="C118" s="1">
        <v>0</v>
      </c>
      <c r="D118" s="1">
        <v>11</v>
      </c>
      <c r="E118" s="1">
        <v>4991</v>
      </c>
      <c r="F118" s="19">
        <f t="shared" si="11"/>
        <v>0</v>
      </c>
      <c r="G118" s="53">
        <f t="shared" si="9"/>
        <v>2203.9671408535364</v>
      </c>
      <c r="H118" s="59">
        <f t="shared" si="10"/>
        <v>0</v>
      </c>
    </row>
    <row r="119" spans="1:8" ht="18">
      <c r="A119" s="37" t="s">
        <v>231</v>
      </c>
      <c r="B119" s="61">
        <v>0</v>
      </c>
      <c r="C119" s="1">
        <v>0</v>
      </c>
      <c r="D119" s="1">
        <v>0</v>
      </c>
      <c r="E119" s="1">
        <f>VLOOKUP(A119,[1]Κόσμος!$B$13:$C$273,2,FALSE)</f>
        <v>2933404</v>
      </c>
      <c r="F119" s="19">
        <v>0</v>
      </c>
      <c r="G119" s="53">
        <f t="shared" si="9"/>
        <v>0</v>
      </c>
      <c r="H119" s="59">
        <f t="shared" si="10"/>
        <v>0</v>
      </c>
    </row>
    <row r="120" spans="1:8" ht="18">
      <c r="A120" s="37" t="s">
        <v>201</v>
      </c>
      <c r="B120" s="61">
        <v>0</v>
      </c>
      <c r="C120" s="1">
        <v>0</v>
      </c>
      <c r="D120" s="1">
        <v>6</v>
      </c>
      <c r="E120" s="1">
        <v>9853</v>
      </c>
      <c r="F120" s="19">
        <f>C120*100/D120</f>
        <v>0</v>
      </c>
      <c r="G120" s="53">
        <f t="shared" si="9"/>
        <v>608.95158834872632</v>
      </c>
      <c r="H120" s="59">
        <f t="shared" si="10"/>
        <v>0</v>
      </c>
    </row>
    <row r="121" spans="1:8" ht="18">
      <c r="A121" s="62" t="s">
        <v>203</v>
      </c>
      <c r="B121" s="61">
        <v>246.05367755611917</v>
      </c>
      <c r="C121" s="61">
        <v>0</v>
      </c>
      <c r="D121" s="61">
        <v>15</v>
      </c>
      <c r="E121" s="61">
        <v>52834</v>
      </c>
      <c r="F121" s="19">
        <f>C121*100/D121</f>
        <v>0</v>
      </c>
      <c r="G121" s="68">
        <f t="shared" si="9"/>
        <v>283.90808948782978</v>
      </c>
      <c r="H121" s="60">
        <f t="shared" si="10"/>
        <v>0</v>
      </c>
    </row>
    <row r="122" spans="1:8" ht="18">
      <c r="A122" s="37" t="s">
        <v>202</v>
      </c>
      <c r="B122" s="61">
        <v>0</v>
      </c>
      <c r="C122" s="1">
        <v>0</v>
      </c>
      <c r="D122" s="1">
        <v>1</v>
      </c>
      <c r="E122" s="1">
        <v>5821</v>
      </c>
      <c r="F122" s="19">
        <f>C122*100/D122</f>
        <v>0</v>
      </c>
      <c r="G122" s="53">
        <f t="shared" si="9"/>
        <v>171.79178835251676</v>
      </c>
      <c r="H122" s="59">
        <f t="shared" si="10"/>
        <v>0</v>
      </c>
    </row>
    <row r="123" spans="1:8" ht="18">
      <c r="A123" s="37" t="s">
        <v>200</v>
      </c>
      <c r="B123" s="61">
        <v>0</v>
      </c>
      <c r="C123" s="1">
        <v>0</v>
      </c>
      <c r="D123" s="1">
        <v>14</v>
      </c>
      <c r="E123" s="1">
        <v>110593</v>
      </c>
      <c r="F123" s="19">
        <f>C123*100/D123</f>
        <v>0</v>
      </c>
      <c r="G123" s="53">
        <f t="shared" si="9"/>
        <v>126.59029052471675</v>
      </c>
      <c r="H123" s="59">
        <f t="shared" si="10"/>
        <v>0</v>
      </c>
    </row>
    <row r="124" spans="1:8" ht="18">
      <c r="A124" s="35" t="s">
        <v>182</v>
      </c>
      <c r="B124" s="61">
        <v>0</v>
      </c>
      <c r="C124" s="1">
        <v>0</v>
      </c>
      <c r="D124" s="1">
        <v>15</v>
      </c>
      <c r="E124" s="1">
        <v>182795</v>
      </c>
      <c r="F124" s="19">
        <f>C124*100/D124</f>
        <v>0</v>
      </c>
      <c r="G124" s="53">
        <f t="shared" si="9"/>
        <v>82.059137284936682</v>
      </c>
      <c r="H124" s="59">
        <f t="shared" si="10"/>
        <v>0</v>
      </c>
    </row>
    <row r="125" spans="1:8" s="58" customFormat="1" ht="18">
      <c r="A125" s="29" t="s">
        <v>255</v>
      </c>
      <c r="B125" s="12">
        <v>39.264130039173885</v>
      </c>
      <c r="C125" s="12">
        <f>SUM(C70:C124)</f>
        <v>59185</v>
      </c>
      <c r="D125" s="12">
        <f t="shared" ref="D125" si="12">SUM(D70:D124)</f>
        <v>1060007</v>
      </c>
      <c r="E125" s="12">
        <f>SUM(E70:E124)</f>
        <v>1015226874</v>
      </c>
      <c r="F125" s="12">
        <f t="shared" ref="F125" si="13">C125*100/D125</f>
        <v>5.5834536941737181</v>
      </c>
      <c r="G125" s="12">
        <f t="shared" si="9"/>
        <v>1044.1084915567355</v>
      </c>
      <c r="H125" s="12">
        <f t="shared" si="10"/>
        <v>58.297314143006027</v>
      </c>
    </row>
    <row r="126" spans="1:8" ht="15.6">
      <c r="B126" s="52"/>
      <c r="E126" s="9"/>
      <c r="F126" s="65"/>
      <c r="G126" s="54"/>
      <c r="H126" s="54"/>
    </row>
    <row r="127" spans="1:8" ht="18">
      <c r="A127" s="87" t="s">
        <v>254</v>
      </c>
      <c r="B127" s="52"/>
      <c r="C127" s="55"/>
      <c r="D127" s="55"/>
      <c r="E127" s="55"/>
      <c r="F127" s="66"/>
      <c r="G127" s="55"/>
      <c r="H127" s="55"/>
    </row>
    <row r="128" spans="1:8" ht="43.2">
      <c r="A128" s="51" t="s">
        <v>250</v>
      </c>
      <c r="B128" s="7" t="s">
        <v>262</v>
      </c>
      <c r="C128" s="7" t="s">
        <v>240</v>
      </c>
      <c r="D128" s="7" t="s">
        <v>241</v>
      </c>
      <c r="E128" s="7" t="s">
        <v>245</v>
      </c>
      <c r="F128" s="7" t="s">
        <v>242</v>
      </c>
      <c r="G128" s="7" t="s">
        <v>243</v>
      </c>
      <c r="H128" s="7" t="s">
        <v>261</v>
      </c>
    </row>
    <row r="129" spans="1:8" ht="18">
      <c r="A129" s="35" t="s">
        <v>3</v>
      </c>
      <c r="B129" s="61">
        <v>58.723572417471701</v>
      </c>
      <c r="C129" s="61">
        <v>5574</v>
      </c>
      <c r="D129" s="61">
        <v>88194</v>
      </c>
      <c r="E129" s="61">
        <v>82913893</v>
      </c>
      <c r="F129" s="19">
        <f t="shared" ref="F129:F161" si="14">C129*100/D129</f>
        <v>6.320157833866249</v>
      </c>
      <c r="G129" s="68">
        <f t="shared" ref="G129:G192" si="15">D129*1000000/E129</f>
        <v>1063.6818126486958</v>
      </c>
      <c r="H129" s="60">
        <f t="shared" ref="H129:H192" si="16">C129*1000000/E129</f>
        <v>67.226369409527067</v>
      </c>
    </row>
    <row r="130" spans="1:8" ht="18">
      <c r="A130" s="35" t="s">
        <v>11</v>
      </c>
      <c r="B130" s="61">
        <v>19.693248704863251</v>
      </c>
      <c r="C130" s="61">
        <v>2491</v>
      </c>
      <c r="D130" s="61">
        <v>101790</v>
      </c>
      <c r="E130" s="61">
        <v>83429607</v>
      </c>
      <c r="F130" s="19">
        <f t="shared" si="14"/>
        <v>2.4471952058158957</v>
      </c>
      <c r="G130" s="68">
        <f t="shared" si="15"/>
        <v>1220.070472104705</v>
      </c>
      <c r="H130" s="60">
        <f t="shared" si="16"/>
        <v>29.857506100921704</v>
      </c>
    </row>
    <row r="131" spans="1:8" ht="18">
      <c r="A131" s="35" t="s">
        <v>26</v>
      </c>
      <c r="B131" s="61">
        <v>17.372170463718398</v>
      </c>
      <c r="C131" s="61">
        <v>193</v>
      </c>
      <c r="D131" s="61">
        <v>14882</v>
      </c>
      <c r="E131" s="61">
        <v>8519373</v>
      </c>
      <c r="F131" s="19">
        <f t="shared" si="14"/>
        <v>1.2968687004434887</v>
      </c>
      <c r="G131" s="68">
        <f t="shared" si="15"/>
        <v>1746.8421678449811</v>
      </c>
      <c r="H131" s="60">
        <f t="shared" si="16"/>
        <v>22.654249320930074</v>
      </c>
    </row>
    <row r="132" spans="1:8" ht="18">
      <c r="A132" s="35" t="s">
        <v>71</v>
      </c>
      <c r="B132" s="61">
        <v>6.4238496575750039</v>
      </c>
      <c r="C132" s="61">
        <v>27</v>
      </c>
      <c r="D132" s="61">
        <v>1596</v>
      </c>
      <c r="E132" s="61">
        <v>2957728</v>
      </c>
      <c r="F132" s="19">
        <f t="shared" si="14"/>
        <v>1.6917293233082706</v>
      </c>
      <c r="G132" s="68">
        <f t="shared" si="15"/>
        <v>539.60337123630029</v>
      </c>
      <c r="H132" s="60">
        <f t="shared" si="16"/>
        <v>9.1286284607644781</v>
      </c>
    </row>
    <row r="133" spans="1:8" ht="18">
      <c r="A133" s="35" t="s">
        <v>43</v>
      </c>
      <c r="B133" s="61">
        <v>4.4899669833206124</v>
      </c>
      <c r="C133" s="61">
        <v>240</v>
      </c>
      <c r="D133" s="61">
        <v>10708</v>
      </c>
      <c r="E133" s="61">
        <v>51225321</v>
      </c>
      <c r="F133" s="19">
        <f t="shared" si="14"/>
        <v>2.2413149047441165</v>
      </c>
      <c r="G133" s="68">
        <f t="shared" si="15"/>
        <v>209.03724546694397</v>
      </c>
      <c r="H133" s="60">
        <f t="shared" si="16"/>
        <v>4.6851829391171602</v>
      </c>
    </row>
    <row r="134" spans="1:8" ht="18">
      <c r="A134" s="35" t="s">
        <v>42</v>
      </c>
      <c r="B134" s="61">
        <v>3.5794681043586434</v>
      </c>
      <c r="C134" s="61">
        <v>477</v>
      </c>
      <c r="D134" s="61">
        <v>7192</v>
      </c>
      <c r="E134" s="61">
        <v>108116622</v>
      </c>
      <c r="F134" s="19">
        <f t="shared" si="14"/>
        <v>6.6323692992213568</v>
      </c>
      <c r="G134" s="68">
        <f t="shared" si="15"/>
        <v>66.52076125722833</v>
      </c>
      <c r="H134" s="60">
        <f t="shared" si="16"/>
        <v>4.4119025472327467</v>
      </c>
    </row>
    <row r="135" spans="1:8" ht="18">
      <c r="A135" s="35" t="s">
        <v>67</v>
      </c>
      <c r="B135" s="61">
        <v>2.2997820224784875</v>
      </c>
      <c r="C135" s="61">
        <v>17</v>
      </c>
      <c r="D135" s="61">
        <v>1456</v>
      </c>
      <c r="E135" s="61">
        <v>4783062</v>
      </c>
      <c r="F135" s="19">
        <f t="shared" si="14"/>
        <v>1.1675824175824177</v>
      </c>
      <c r="G135" s="68">
        <f t="shared" si="15"/>
        <v>304.40751133897072</v>
      </c>
      <c r="H135" s="60">
        <f t="shared" si="16"/>
        <v>3.5542085801940262</v>
      </c>
    </row>
    <row r="136" spans="1:8" ht="18">
      <c r="A136" s="35" t="s">
        <v>4</v>
      </c>
      <c r="B136" s="61">
        <v>3.2306128364026616</v>
      </c>
      <c r="C136" s="61">
        <v>4632</v>
      </c>
      <c r="D136" s="61">
        <v>82804</v>
      </c>
      <c r="E136" s="61">
        <v>1433783692</v>
      </c>
      <c r="F136" s="19">
        <f t="shared" si="14"/>
        <v>5.5939326602579582</v>
      </c>
      <c r="G136" s="68">
        <f t="shared" si="15"/>
        <v>57.752086637626505</v>
      </c>
      <c r="H136" s="60">
        <f t="shared" si="16"/>
        <v>3.2306128364026616</v>
      </c>
    </row>
    <row r="137" spans="1:8" ht="18">
      <c r="A137" s="35" t="s">
        <v>86</v>
      </c>
      <c r="B137" s="61">
        <v>3.0631405154448652</v>
      </c>
      <c r="C137" s="61">
        <v>22</v>
      </c>
      <c r="D137" s="61">
        <v>969</v>
      </c>
      <c r="E137" s="61">
        <v>6855709</v>
      </c>
      <c r="F137" s="19">
        <f t="shared" si="14"/>
        <v>2.2703818369453046</v>
      </c>
      <c r="G137" s="68">
        <f t="shared" si="15"/>
        <v>141.3420552126702</v>
      </c>
      <c r="H137" s="60">
        <f t="shared" si="16"/>
        <v>3.209004349513668</v>
      </c>
    </row>
    <row r="138" spans="1:8" ht="18">
      <c r="A138" s="35" t="s">
        <v>49</v>
      </c>
      <c r="B138" s="61">
        <v>2.5790375825292027</v>
      </c>
      <c r="C138" s="61">
        <v>79</v>
      </c>
      <c r="D138" s="61">
        <v>6675</v>
      </c>
      <c r="E138" s="61">
        <v>25203200</v>
      </c>
      <c r="F138" s="19">
        <f t="shared" si="14"/>
        <v>1.1835205992509363</v>
      </c>
      <c r="G138" s="68">
        <f t="shared" si="15"/>
        <v>264.84732097511426</v>
      </c>
      <c r="H138" s="60">
        <f t="shared" si="16"/>
        <v>3.1345226003047233</v>
      </c>
    </row>
    <row r="139" spans="1:8" ht="18">
      <c r="A139" s="35" t="s">
        <v>51</v>
      </c>
      <c r="B139" s="61">
        <v>2.6917235666251194</v>
      </c>
      <c r="C139" s="61">
        <v>96</v>
      </c>
      <c r="D139" s="61">
        <v>5691</v>
      </c>
      <c r="E139" s="61">
        <v>31949789</v>
      </c>
      <c r="F139" s="19">
        <f t="shared" si="14"/>
        <v>1.6868740115972589</v>
      </c>
      <c r="G139" s="68">
        <f t="shared" si="15"/>
        <v>178.12324206585527</v>
      </c>
      <c r="H139" s="60">
        <f t="shared" si="16"/>
        <v>3.004714679023389</v>
      </c>
    </row>
    <row r="140" spans="1:8" ht="18">
      <c r="A140" s="35" t="s">
        <v>28</v>
      </c>
      <c r="B140" s="61">
        <v>1.4977104854529786</v>
      </c>
      <c r="C140" s="61">
        <v>328</v>
      </c>
      <c r="D140" s="61">
        <v>12368</v>
      </c>
      <c r="E140" s="61">
        <v>126860299</v>
      </c>
      <c r="F140" s="19">
        <f t="shared" si="14"/>
        <v>2.652005174644243</v>
      </c>
      <c r="G140" s="68">
        <f t="shared" si="15"/>
        <v>97.493069916223362</v>
      </c>
      <c r="H140" s="60">
        <f t="shared" si="16"/>
        <v>2.5855212590977734</v>
      </c>
    </row>
    <row r="141" spans="1:8" ht="18">
      <c r="A141" s="35" t="s">
        <v>13</v>
      </c>
      <c r="B141" s="61">
        <v>1.9214740342696446</v>
      </c>
      <c r="C141" s="61">
        <v>689</v>
      </c>
      <c r="D141" s="61">
        <v>8211</v>
      </c>
      <c r="E141" s="61">
        <v>270625567</v>
      </c>
      <c r="F141" s="19">
        <f t="shared" si="14"/>
        <v>8.3911825599805141</v>
      </c>
      <c r="G141" s="68">
        <f t="shared" si="15"/>
        <v>30.340814029592408</v>
      </c>
      <c r="H141" s="60">
        <f t="shared" si="16"/>
        <v>2.5459530954072789</v>
      </c>
    </row>
    <row r="142" spans="1:8" ht="18">
      <c r="A142" s="35" t="s">
        <v>118</v>
      </c>
      <c r="B142" s="61">
        <v>2.3078911413906429</v>
      </c>
      <c r="C142" s="61">
        <v>1</v>
      </c>
      <c r="D142" s="61">
        <v>138</v>
      </c>
      <c r="E142" s="61">
        <v>433296</v>
      </c>
      <c r="F142" s="19">
        <f t="shared" si="14"/>
        <v>0.72463768115942029</v>
      </c>
      <c r="G142" s="68">
        <f t="shared" si="15"/>
        <v>318.48897751190873</v>
      </c>
      <c r="H142" s="60">
        <f t="shared" si="16"/>
        <v>2.3078911413906429</v>
      </c>
    </row>
    <row r="143" spans="1:8" ht="18">
      <c r="A143" s="35" t="s">
        <v>66</v>
      </c>
      <c r="B143" s="61">
        <v>2.0351164947743676</v>
      </c>
      <c r="C143" s="61">
        <v>83</v>
      </c>
      <c r="D143" s="61">
        <v>1677</v>
      </c>
      <c r="E143" s="61">
        <v>39309789</v>
      </c>
      <c r="F143" s="19">
        <f t="shared" si="14"/>
        <v>4.9493142516398327</v>
      </c>
      <c r="G143" s="68">
        <f t="shared" si="15"/>
        <v>42.661129521707686</v>
      </c>
      <c r="H143" s="60">
        <f t="shared" si="16"/>
        <v>2.1114333633284064</v>
      </c>
    </row>
    <row r="144" spans="1:8" s="6" customFormat="1" ht="18">
      <c r="A144" s="35" t="s">
        <v>70</v>
      </c>
      <c r="B144" s="61">
        <v>1.4928761443268865</v>
      </c>
      <c r="C144" s="61">
        <v>21</v>
      </c>
      <c r="D144" s="61">
        <v>1592</v>
      </c>
      <c r="E144" s="61">
        <v>10047719</v>
      </c>
      <c r="F144" s="19">
        <f t="shared" si="14"/>
        <v>1.3190954773869348</v>
      </c>
      <c r="G144" s="68">
        <f t="shared" si="15"/>
        <v>158.44392145122688</v>
      </c>
      <c r="H144" s="60">
        <f t="shared" si="16"/>
        <v>2.090026602057641</v>
      </c>
    </row>
    <row r="145" spans="1:8" ht="18">
      <c r="A145" s="35" t="s">
        <v>52</v>
      </c>
      <c r="B145" s="61">
        <v>1.7228478744278206</v>
      </c>
      <c r="C145" s="61">
        <v>12</v>
      </c>
      <c r="D145" s="61">
        <v>12075</v>
      </c>
      <c r="E145" s="61">
        <v>5804343</v>
      </c>
      <c r="F145" s="19">
        <f t="shared" si="14"/>
        <v>9.9378881987577633E-2</v>
      </c>
      <c r="G145" s="68">
        <f t="shared" si="15"/>
        <v>2080.3388083715936</v>
      </c>
      <c r="H145" s="60">
        <f t="shared" si="16"/>
        <v>2.067417449313385</v>
      </c>
    </row>
    <row r="146" spans="1:8" ht="18">
      <c r="A146" s="35" t="s">
        <v>64</v>
      </c>
      <c r="B146" s="61">
        <v>0.91637150520164812</v>
      </c>
      <c r="C146" s="61">
        <v>24</v>
      </c>
      <c r="D146" s="61">
        <v>2334</v>
      </c>
      <c r="E146" s="61">
        <v>18551428</v>
      </c>
      <c r="F146" s="19">
        <f t="shared" si="14"/>
        <v>1.0282776349614395</v>
      </c>
      <c r="G146" s="68">
        <f t="shared" si="15"/>
        <v>125.81241724356745</v>
      </c>
      <c r="H146" s="60">
        <f t="shared" si="16"/>
        <v>1.2937009485199737</v>
      </c>
    </row>
    <row r="147" spans="1:8" ht="18">
      <c r="A147" s="35" t="s">
        <v>102</v>
      </c>
      <c r="B147" s="61">
        <v>0.75060761686585287</v>
      </c>
      <c r="C147" s="61">
        <v>5</v>
      </c>
      <c r="D147" s="61">
        <v>431</v>
      </c>
      <c r="E147" s="61">
        <v>3996762</v>
      </c>
      <c r="F147" s="19">
        <f t="shared" si="14"/>
        <v>1.160092807424594</v>
      </c>
      <c r="G147" s="68">
        <f t="shared" si="15"/>
        <v>107.83729428972754</v>
      </c>
      <c r="H147" s="60">
        <f t="shared" si="16"/>
        <v>1.2510126947764215</v>
      </c>
    </row>
    <row r="148" spans="1:8" ht="18">
      <c r="A148" s="62" t="s">
        <v>179</v>
      </c>
      <c r="B148" s="61">
        <v>0.77931984393029075</v>
      </c>
      <c r="C148" s="61">
        <v>8</v>
      </c>
      <c r="D148" s="61">
        <v>656</v>
      </c>
      <c r="E148" s="61">
        <v>6415851</v>
      </c>
      <c r="F148" s="19">
        <f t="shared" si="14"/>
        <v>1.2195121951219512</v>
      </c>
      <c r="G148" s="68">
        <f t="shared" si="15"/>
        <v>102.24676352365415</v>
      </c>
      <c r="H148" s="60">
        <f t="shared" si="16"/>
        <v>1.2469117502884652</v>
      </c>
    </row>
    <row r="149" spans="1:8" ht="18">
      <c r="A149" s="35" t="s">
        <v>79</v>
      </c>
      <c r="B149" s="61">
        <v>0.78860710876209006</v>
      </c>
      <c r="C149" s="61">
        <v>42</v>
      </c>
      <c r="D149" s="61">
        <v>1279</v>
      </c>
      <c r="E149" s="61">
        <v>38041757</v>
      </c>
      <c r="F149" s="19">
        <f t="shared" si="14"/>
        <v>3.2838154808444098</v>
      </c>
      <c r="G149" s="68">
        <f t="shared" si="15"/>
        <v>33.620949736890438</v>
      </c>
      <c r="H149" s="60">
        <f t="shared" si="16"/>
        <v>1.104049952266926</v>
      </c>
    </row>
    <row r="150" spans="1:8" ht="18">
      <c r="A150" s="35" t="s">
        <v>31</v>
      </c>
      <c r="B150" s="61">
        <v>0.62336851472851496</v>
      </c>
      <c r="C150" s="61">
        <v>237</v>
      </c>
      <c r="D150" s="61">
        <v>11155</v>
      </c>
      <c r="E150" s="61">
        <v>216565317</v>
      </c>
      <c r="F150" s="19">
        <f t="shared" si="14"/>
        <v>2.1246077991931869</v>
      </c>
      <c r="G150" s="68">
        <f t="shared" si="15"/>
        <v>51.508709494789507</v>
      </c>
      <c r="H150" s="60">
        <f t="shared" si="16"/>
        <v>1.0943580591900595</v>
      </c>
    </row>
    <row r="151" spans="1:8" ht="18">
      <c r="A151" s="35" t="s">
        <v>60</v>
      </c>
      <c r="B151" s="61">
        <v>0.45999239736832093</v>
      </c>
      <c r="C151" s="61">
        <v>131</v>
      </c>
      <c r="D151" s="61">
        <v>4689</v>
      </c>
      <c r="E151" s="61">
        <v>163046173</v>
      </c>
      <c r="F151" s="19">
        <f t="shared" si="14"/>
        <v>2.7937726594156538</v>
      </c>
      <c r="G151" s="68">
        <f t="shared" si="15"/>
        <v>28.758724683467424</v>
      </c>
      <c r="H151" s="60">
        <f t="shared" si="16"/>
        <v>0.80345338740333394</v>
      </c>
    </row>
    <row r="152" spans="1:8" ht="18">
      <c r="A152" s="35" t="s">
        <v>211</v>
      </c>
      <c r="B152" s="61">
        <v>0.40149178286842591</v>
      </c>
      <c r="C152" s="61">
        <v>4</v>
      </c>
      <c r="D152" s="61">
        <v>480</v>
      </c>
      <c r="E152" s="61">
        <v>4981422</v>
      </c>
      <c r="F152" s="19">
        <f t="shared" si="14"/>
        <v>0.83333333333333337</v>
      </c>
      <c r="G152" s="68">
        <f t="shared" si="15"/>
        <v>96.358027888422228</v>
      </c>
      <c r="H152" s="60">
        <f t="shared" si="16"/>
        <v>0.80298356573685181</v>
      </c>
    </row>
    <row r="153" spans="1:8" ht="18">
      <c r="A153" s="35" t="s">
        <v>57</v>
      </c>
      <c r="B153" s="61">
        <v>0.67503925030083411</v>
      </c>
      <c r="C153" s="61">
        <v>50</v>
      </c>
      <c r="D153" s="61">
        <v>2854</v>
      </c>
      <c r="E153" s="61">
        <v>69625581</v>
      </c>
      <c r="F153" s="19">
        <f t="shared" si="14"/>
        <v>1.7519271198318149</v>
      </c>
      <c r="G153" s="68">
        <f t="shared" si="15"/>
        <v>40.990681284225118</v>
      </c>
      <c r="H153" s="60">
        <f t="shared" si="16"/>
        <v>0.71812686202216391</v>
      </c>
    </row>
    <row r="154" spans="1:8" ht="18">
      <c r="A154" s="35" t="s">
        <v>100</v>
      </c>
      <c r="B154" s="61">
        <v>0.6929528771254968</v>
      </c>
      <c r="C154" s="61">
        <v>7</v>
      </c>
      <c r="D154" s="61">
        <v>437</v>
      </c>
      <c r="E154" s="61">
        <v>10101697</v>
      </c>
      <c r="F154" s="19">
        <f t="shared" si="14"/>
        <v>1.6018306636155606</v>
      </c>
      <c r="G154" s="68">
        <f t="shared" si="15"/>
        <v>43.260058186263159</v>
      </c>
      <c r="H154" s="60">
        <f t="shared" si="16"/>
        <v>0.6929528771254968</v>
      </c>
    </row>
    <row r="155" spans="1:8" ht="18">
      <c r="A155" s="35" t="s">
        <v>77</v>
      </c>
      <c r="B155" s="61">
        <v>0.53791225763522743</v>
      </c>
      <c r="C155" s="61">
        <v>4</v>
      </c>
      <c r="D155" s="61">
        <v>1036</v>
      </c>
      <c r="E155" s="61">
        <v>7436157</v>
      </c>
      <c r="F155" s="19">
        <f t="shared" si="14"/>
        <v>0.38610038610038611</v>
      </c>
      <c r="G155" s="68">
        <f t="shared" si="15"/>
        <v>139.31927472752392</v>
      </c>
      <c r="H155" s="60">
        <f t="shared" si="16"/>
        <v>0.53791225763522743</v>
      </c>
    </row>
    <row r="156" spans="1:8" ht="18">
      <c r="A156" s="35" t="s">
        <v>18</v>
      </c>
      <c r="B156" s="61">
        <v>0.32786459194694484</v>
      </c>
      <c r="C156" s="61">
        <v>722</v>
      </c>
      <c r="D156" s="61">
        <v>23502</v>
      </c>
      <c r="E156" s="61">
        <v>1366417756</v>
      </c>
      <c r="F156" s="19">
        <f t="shared" si="14"/>
        <v>3.0720789720023829</v>
      </c>
      <c r="G156" s="68">
        <f t="shared" si="15"/>
        <v>17.199717946288164</v>
      </c>
      <c r="H156" s="60">
        <f t="shared" si="16"/>
        <v>0.5283889182716387</v>
      </c>
    </row>
    <row r="157" spans="1:8" ht="18">
      <c r="A157" s="35" t="s">
        <v>109</v>
      </c>
      <c r="B157" s="61">
        <v>0.32827271246208567</v>
      </c>
      <c r="C157" s="61">
        <v>7</v>
      </c>
      <c r="D157" s="61">
        <v>379</v>
      </c>
      <c r="E157" s="61">
        <v>21323734</v>
      </c>
      <c r="F157" s="19">
        <f t="shared" si="14"/>
        <v>1.8469656992084433</v>
      </c>
      <c r="G157" s="68">
        <f t="shared" si="15"/>
        <v>17.773622574732926</v>
      </c>
      <c r="H157" s="60">
        <f t="shared" si="16"/>
        <v>0.32827271246208567</v>
      </c>
    </row>
    <row r="158" spans="1:8" ht="18">
      <c r="A158" s="35" t="s">
        <v>101</v>
      </c>
      <c r="B158" s="61">
        <v>0.25237780907543028</v>
      </c>
      <c r="C158" s="61">
        <v>6</v>
      </c>
      <c r="D158" s="61">
        <v>428</v>
      </c>
      <c r="E158" s="61">
        <v>23773881</v>
      </c>
      <c r="F158" s="19">
        <f t="shared" si="14"/>
        <v>1.4018691588785046</v>
      </c>
      <c r="G158" s="68">
        <f t="shared" si="15"/>
        <v>18.002950380714029</v>
      </c>
      <c r="H158" s="60">
        <f t="shared" si="16"/>
        <v>0.25237780907543028</v>
      </c>
    </row>
    <row r="159" spans="1:8" ht="18">
      <c r="A159" s="35" t="s">
        <v>68</v>
      </c>
      <c r="B159" s="61">
        <v>0.1212793209813377</v>
      </c>
      <c r="C159" s="61">
        <v>8</v>
      </c>
      <c r="D159" s="61">
        <v>1778</v>
      </c>
      <c r="E159" s="61">
        <v>32981714.999999996</v>
      </c>
      <c r="F159" s="19">
        <f t="shared" si="14"/>
        <v>0.44994375703037121</v>
      </c>
      <c r="G159" s="68">
        <f t="shared" si="15"/>
        <v>53.908658176204611</v>
      </c>
      <c r="H159" s="60">
        <f t="shared" si="16"/>
        <v>0.2425586419626754</v>
      </c>
    </row>
    <row r="160" spans="1:8" ht="18">
      <c r="A160" s="35" t="s">
        <v>143</v>
      </c>
      <c r="B160" s="61">
        <v>0.1171637102747653</v>
      </c>
      <c r="C160" s="61">
        <v>3</v>
      </c>
      <c r="D160" s="61">
        <v>42</v>
      </c>
      <c r="E160" s="61">
        <v>17070132</v>
      </c>
      <c r="F160" s="19">
        <f t="shared" si="14"/>
        <v>7.1428571428571432</v>
      </c>
      <c r="G160" s="68">
        <f t="shared" si="15"/>
        <v>2.4604379157700715</v>
      </c>
      <c r="H160" s="60">
        <f t="shared" si="16"/>
        <v>0.17574556541214795</v>
      </c>
    </row>
    <row r="161" spans="1:8" ht="18">
      <c r="A161" s="35" t="s">
        <v>126</v>
      </c>
      <c r="B161" s="61">
        <v>7.4011819169438622E-2</v>
      </c>
      <c r="C161" s="61">
        <v>5</v>
      </c>
      <c r="D161" s="61">
        <v>139</v>
      </c>
      <c r="E161" s="61">
        <v>54045422</v>
      </c>
      <c r="F161" s="19">
        <f t="shared" si="14"/>
        <v>3.5971223021582732</v>
      </c>
      <c r="G161" s="68">
        <f t="shared" si="15"/>
        <v>2.5719107161379924</v>
      </c>
      <c r="H161" s="60">
        <f t="shared" si="16"/>
        <v>9.2514773961798288E-2</v>
      </c>
    </row>
    <row r="162" spans="1:8" ht="18">
      <c r="A162" s="35" t="s">
        <v>227</v>
      </c>
      <c r="B162" s="61">
        <v>0</v>
      </c>
      <c r="C162" s="61">
        <v>0</v>
      </c>
      <c r="D162" s="61">
        <v>0</v>
      </c>
      <c r="E162" s="61">
        <f>VLOOKUP(A162,[1]Κόσμος!$B$13:$C$273,2,FALSE)</f>
        <v>55312</v>
      </c>
      <c r="F162" s="19">
        <v>0</v>
      </c>
      <c r="G162" s="68">
        <f t="shared" si="15"/>
        <v>0</v>
      </c>
      <c r="H162" s="60">
        <f t="shared" si="16"/>
        <v>0</v>
      </c>
    </row>
    <row r="163" spans="1:8" ht="18">
      <c r="A163" s="35" t="s">
        <v>173</v>
      </c>
      <c r="B163" s="61">
        <v>0</v>
      </c>
      <c r="C163" s="61">
        <v>0</v>
      </c>
      <c r="D163" s="61">
        <v>7</v>
      </c>
      <c r="E163" s="61">
        <v>763094</v>
      </c>
      <c r="F163" s="19">
        <f>C163*100/D163</f>
        <v>0</v>
      </c>
      <c r="G163" s="68">
        <f t="shared" si="15"/>
        <v>9.1731818098425624</v>
      </c>
      <c r="H163" s="60">
        <f t="shared" si="16"/>
        <v>0</v>
      </c>
    </row>
    <row r="164" spans="1:8" ht="18">
      <c r="A164" s="35" t="s">
        <v>119</v>
      </c>
      <c r="B164" s="61">
        <v>0</v>
      </c>
      <c r="C164" s="61">
        <v>0</v>
      </c>
      <c r="D164" s="61">
        <v>122</v>
      </c>
      <c r="E164" s="61">
        <v>16486542.000000002</v>
      </c>
      <c r="F164" s="19">
        <f>C164*100/D164</f>
        <v>0</v>
      </c>
      <c r="G164" s="68">
        <f t="shared" si="15"/>
        <v>7.3999750827068516</v>
      </c>
      <c r="H164" s="60">
        <f t="shared" si="16"/>
        <v>0</v>
      </c>
    </row>
    <row r="165" spans="1:8" ht="18">
      <c r="A165" s="35" t="s">
        <v>219</v>
      </c>
      <c r="B165" s="61">
        <v>0</v>
      </c>
      <c r="C165" s="61">
        <v>0</v>
      </c>
      <c r="D165" s="61">
        <v>0</v>
      </c>
      <c r="E165" s="61">
        <f>VLOOKUP(A165,[1]Κόσμος!$B$13:$C$273,2,FALSE)</f>
        <v>544</v>
      </c>
      <c r="F165" s="19">
        <v>0</v>
      </c>
      <c r="G165" s="68">
        <f t="shared" si="15"/>
        <v>0</v>
      </c>
      <c r="H165" s="60">
        <f t="shared" si="16"/>
        <v>0</v>
      </c>
    </row>
    <row r="166" spans="1:8" ht="18">
      <c r="A166" s="35" t="s">
        <v>220</v>
      </c>
      <c r="B166" s="61">
        <v>0</v>
      </c>
      <c r="C166" s="61">
        <v>0</v>
      </c>
      <c r="D166" s="61">
        <v>0</v>
      </c>
      <c r="E166" s="61">
        <f>VLOOKUP(A166,[1]Κόσμος!$B$13:$C$273,2,FALSE)</f>
        <v>17547</v>
      </c>
      <c r="F166" s="19">
        <v>0</v>
      </c>
      <c r="G166" s="68">
        <f t="shared" si="15"/>
        <v>0</v>
      </c>
      <c r="H166" s="60">
        <f t="shared" si="16"/>
        <v>0</v>
      </c>
    </row>
    <row r="167" spans="1:8" ht="18">
      <c r="A167" s="62" t="s">
        <v>237</v>
      </c>
      <c r="B167" s="61">
        <v>0</v>
      </c>
      <c r="C167" s="61">
        <v>0</v>
      </c>
      <c r="D167" s="61">
        <v>23</v>
      </c>
      <c r="E167" s="61">
        <v>1293120</v>
      </c>
      <c r="F167" s="19">
        <f>C167*100/D167</f>
        <v>0</v>
      </c>
      <c r="G167" s="68">
        <f t="shared" si="15"/>
        <v>17.786439000247462</v>
      </c>
      <c r="H167" s="60">
        <f t="shared" si="16"/>
        <v>0</v>
      </c>
    </row>
    <row r="168" spans="1:8" ht="18">
      <c r="A168" s="35" t="s">
        <v>189</v>
      </c>
      <c r="B168" s="61">
        <v>0</v>
      </c>
      <c r="C168" s="61">
        <v>0</v>
      </c>
      <c r="D168" s="61">
        <v>18</v>
      </c>
      <c r="E168" s="61">
        <v>889955</v>
      </c>
      <c r="F168" s="19">
        <f>C168*100/D168</f>
        <v>0</v>
      </c>
      <c r="G168" s="68">
        <f t="shared" si="15"/>
        <v>20.22574175098741</v>
      </c>
      <c r="H168" s="60">
        <f t="shared" si="16"/>
        <v>0</v>
      </c>
    </row>
    <row r="169" spans="1:8" ht="18">
      <c r="A169" s="35" t="s">
        <v>133</v>
      </c>
      <c r="B169" s="61">
        <v>0</v>
      </c>
      <c r="C169" s="61">
        <v>0</v>
      </c>
      <c r="D169" s="61">
        <v>57</v>
      </c>
      <c r="E169" s="61">
        <v>279285</v>
      </c>
      <c r="F169" s="19">
        <f>C169*100/D169</f>
        <v>0</v>
      </c>
      <c r="G169" s="68">
        <f t="shared" si="15"/>
        <v>204.09259358719586</v>
      </c>
      <c r="H169" s="60">
        <f t="shared" si="16"/>
        <v>0</v>
      </c>
    </row>
    <row r="170" spans="1:8" ht="18">
      <c r="A170" s="35" t="s">
        <v>225</v>
      </c>
      <c r="B170" s="61">
        <v>0</v>
      </c>
      <c r="C170" s="61">
        <v>0</v>
      </c>
      <c r="D170" s="61">
        <v>0</v>
      </c>
      <c r="E170" s="61">
        <f>VLOOKUP(A170,[1]Κόσμος!$B$13:$C$273,2,FALSE)</f>
        <v>167295</v>
      </c>
      <c r="F170" s="19">
        <v>0</v>
      </c>
      <c r="G170" s="68">
        <f t="shared" si="15"/>
        <v>0</v>
      </c>
      <c r="H170" s="60">
        <f t="shared" si="16"/>
        <v>0</v>
      </c>
    </row>
    <row r="171" spans="1:8" ht="18">
      <c r="A171" s="35" t="s">
        <v>97</v>
      </c>
      <c r="B171" s="61">
        <v>7.8300895621304295E-2</v>
      </c>
      <c r="C171" s="61">
        <v>0</v>
      </c>
      <c r="D171" s="61">
        <v>50</v>
      </c>
      <c r="E171" s="61">
        <v>12771246</v>
      </c>
      <c r="F171" s="19">
        <f>C171*100/D171</f>
        <v>0</v>
      </c>
      <c r="G171" s="68">
        <f t="shared" si="15"/>
        <v>3.9150447810652147</v>
      </c>
      <c r="H171" s="60">
        <f t="shared" si="16"/>
        <v>0</v>
      </c>
    </row>
    <row r="172" spans="1:8" ht="18">
      <c r="A172" s="35" t="s">
        <v>233</v>
      </c>
      <c r="B172" s="61">
        <v>0</v>
      </c>
      <c r="C172" s="61">
        <v>0</v>
      </c>
      <c r="D172" s="61">
        <v>0</v>
      </c>
      <c r="E172" s="61">
        <f>VLOOKUP(A172,[1]Κόσμος!$B$13:$C$273,2,FALSE)</f>
        <v>117608</v>
      </c>
      <c r="F172" s="19">
        <v>0</v>
      </c>
      <c r="G172" s="68">
        <f t="shared" si="15"/>
        <v>0</v>
      </c>
      <c r="H172" s="60">
        <f t="shared" si="16"/>
        <v>0</v>
      </c>
    </row>
    <row r="173" spans="1:8" ht="18">
      <c r="A173" s="40" t="s">
        <v>152</v>
      </c>
      <c r="B173" s="61">
        <v>0</v>
      </c>
      <c r="C173" s="64">
        <v>0</v>
      </c>
      <c r="D173" s="64">
        <v>19</v>
      </c>
      <c r="E173" s="64">
        <v>7169456</v>
      </c>
      <c r="F173" s="19">
        <f>C173*100/D173</f>
        <v>0</v>
      </c>
      <c r="G173" s="68">
        <f t="shared" si="15"/>
        <v>2.6501313349297351</v>
      </c>
      <c r="H173" s="60">
        <f t="shared" si="16"/>
        <v>0</v>
      </c>
    </row>
    <row r="174" spans="1:8" ht="18">
      <c r="A174" s="63" t="s">
        <v>197</v>
      </c>
      <c r="B174" s="61">
        <v>0</v>
      </c>
      <c r="C174" s="64">
        <v>0</v>
      </c>
      <c r="D174" s="64">
        <v>45</v>
      </c>
      <c r="E174" s="61">
        <v>640446</v>
      </c>
      <c r="F174" s="19">
        <f>C174*100/D174</f>
        <v>0</v>
      </c>
      <c r="G174" s="68">
        <f t="shared" si="15"/>
        <v>70.263535098977897</v>
      </c>
      <c r="H174" s="60">
        <f t="shared" si="16"/>
        <v>0</v>
      </c>
    </row>
    <row r="175" spans="1:8" ht="18">
      <c r="A175" s="40" t="s">
        <v>221</v>
      </c>
      <c r="B175" s="61">
        <v>0</v>
      </c>
      <c r="C175" s="64">
        <v>0</v>
      </c>
      <c r="D175" s="64">
        <v>0</v>
      </c>
      <c r="E175" s="61">
        <f>VLOOKUP(A175,[1]Κόσμος!$B$13:$C$273,2,FALSE)</f>
        <v>58791</v>
      </c>
      <c r="F175" s="19">
        <v>0</v>
      </c>
      <c r="G175" s="68">
        <f t="shared" si="15"/>
        <v>0</v>
      </c>
      <c r="H175" s="60">
        <f t="shared" si="16"/>
        <v>0</v>
      </c>
    </row>
    <row r="176" spans="1:8" ht="18">
      <c r="A176" s="40" t="s">
        <v>228</v>
      </c>
      <c r="B176" s="61">
        <v>0</v>
      </c>
      <c r="C176" s="64">
        <v>0</v>
      </c>
      <c r="D176" s="64">
        <v>0</v>
      </c>
      <c r="E176" s="61">
        <f>VLOOKUP(A176,[1]Κόσμος!$B$13:$C$273,2,FALSE)</f>
        <v>543483</v>
      </c>
      <c r="F176" s="19">
        <v>0</v>
      </c>
      <c r="G176" s="68">
        <f t="shared" si="15"/>
        <v>0</v>
      </c>
      <c r="H176" s="60">
        <f t="shared" si="16"/>
        <v>0</v>
      </c>
    </row>
    <row r="177" spans="1:8" ht="18">
      <c r="A177" s="40" t="s">
        <v>145</v>
      </c>
      <c r="B177" s="61">
        <v>0</v>
      </c>
      <c r="C177" s="64">
        <v>0</v>
      </c>
      <c r="D177" s="64">
        <v>36</v>
      </c>
      <c r="E177" s="61">
        <v>3225166</v>
      </c>
      <c r="F177" s="19">
        <f>C177*100/D177</f>
        <v>0</v>
      </c>
      <c r="G177" s="68">
        <f t="shared" si="15"/>
        <v>11.162216146393705</v>
      </c>
      <c r="H177" s="60">
        <f t="shared" si="16"/>
        <v>0</v>
      </c>
    </row>
    <row r="178" spans="1:8" ht="18">
      <c r="A178" s="40" t="s">
        <v>224</v>
      </c>
      <c r="B178" s="61">
        <v>0</v>
      </c>
      <c r="C178" s="64">
        <v>0</v>
      </c>
      <c r="D178" s="64">
        <v>0</v>
      </c>
      <c r="E178" s="61">
        <f>VLOOKUP(A178,[1]Κόσμος!$B$13:$C$273,2,FALSE)</f>
        <v>10764</v>
      </c>
      <c r="F178" s="19">
        <v>0</v>
      </c>
      <c r="G178" s="68">
        <f t="shared" si="15"/>
        <v>0</v>
      </c>
      <c r="H178" s="60">
        <f t="shared" si="16"/>
        <v>0</v>
      </c>
    </row>
    <row r="179" spans="1:8" ht="18">
      <c r="A179" s="40" t="s">
        <v>156</v>
      </c>
      <c r="B179" s="61">
        <v>3.4954383655470017E-2</v>
      </c>
      <c r="C179" s="64">
        <v>0</v>
      </c>
      <c r="D179" s="64">
        <v>48</v>
      </c>
      <c r="E179" s="61">
        <v>28608715</v>
      </c>
      <c r="F179" s="19">
        <f>C179*100/D179</f>
        <v>0</v>
      </c>
      <c r="G179" s="68">
        <f t="shared" si="15"/>
        <v>1.677810415462561</v>
      </c>
      <c r="H179" s="60">
        <f t="shared" si="16"/>
        <v>0</v>
      </c>
    </row>
    <row r="180" spans="1:8" ht="18">
      <c r="A180" s="40" t="s">
        <v>154</v>
      </c>
      <c r="B180" s="61">
        <v>0</v>
      </c>
      <c r="C180" s="64">
        <v>0</v>
      </c>
      <c r="D180" s="64">
        <v>18</v>
      </c>
      <c r="E180" s="61">
        <v>282757</v>
      </c>
      <c r="F180" s="19">
        <f>C180*100/D180</f>
        <v>0</v>
      </c>
      <c r="G180" s="68">
        <f t="shared" si="15"/>
        <v>63.658901459557143</v>
      </c>
      <c r="H180" s="60">
        <f t="shared" si="16"/>
        <v>0</v>
      </c>
    </row>
    <row r="181" spans="1:8" ht="18">
      <c r="A181" s="40" t="s">
        <v>232</v>
      </c>
      <c r="B181" s="61">
        <v>0</v>
      </c>
      <c r="C181" s="64">
        <v>0</v>
      </c>
      <c r="D181" s="64">
        <v>0</v>
      </c>
      <c r="E181" s="61">
        <f>VLOOKUP(A181,[1]Κόσμος!$B$13:$C$273,2,FALSE)</f>
        <v>1614</v>
      </c>
      <c r="F181" s="19">
        <v>0</v>
      </c>
      <c r="G181" s="68">
        <f t="shared" si="15"/>
        <v>0</v>
      </c>
      <c r="H181" s="60">
        <f t="shared" si="16"/>
        <v>0</v>
      </c>
    </row>
    <row r="182" spans="1:8" ht="18">
      <c r="A182" s="62" t="s">
        <v>234</v>
      </c>
      <c r="B182" s="61">
        <v>0</v>
      </c>
      <c r="C182" s="61">
        <v>0</v>
      </c>
      <c r="D182" s="61">
        <v>0</v>
      </c>
      <c r="E182" s="61">
        <f>VLOOKUP(A182,[1]Κόσμος!$B$13:$C$273,2,FALSE)</f>
        <v>57213</v>
      </c>
      <c r="F182" s="19">
        <v>0</v>
      </c>
      <c r="G182" s="68">
        <f t="shared" si="15"/>
        <v>0</v>
      </c>
      <c r="H182" s="60">
        <f t="shared" si="16"/>
        <v>0</v>
      </c>
    </row>
    <row r="183" spans="1:8" ht="18">
      <c r="A183" s="40" t="s">
        <v>222</v>
      </c>
      <c r="B183" s="61">
        <v>0</v>
      </c>
      <c r="C183" s="64">
        <v>0</v>
      </c>
      <c r="D183" s="64">
        <v>0</v>
      </c>
      <c r="E183" s="61">
        <f>VLOOKUP(A183,[1]Κόσμος!$B$13:$C$273,2,FALSE)</f>
        <v>18001</v>
      </c>
      <c r="F183" s="19">
        <v>0</v>
      </c>
      <c r="G183" s="68">
        <f t="shared" si="15"/>
        <v>0</v>
      </c>
      <c r="H183" s="60">
        <f t="shared" si="16"/>
        <v>0</v>
      </c>
    </row>
    <row r="184" spans="1:8" ht="18">
      <c r="A184" s="40" t="s">
        <v>170</v>
      </c>
      <c r="B184" s="61">
        <v>0</v>
      </c>
      <c r="C184" s="64">
        <v>0</v>
      </c>
      <c r="D184" s="64">
        <v>8</v>
      </c>
      <c r="E184" s="61">
        <v>8776119</v>
      </c>
      <c r="F184" s="19">
        <f>C184*100/D184</f>
        <v>0</v>
      </c>
      <c r="G184" s="68">
        <f t="shared" si="15"/>
        <v>0.91156466770790145</v>
      </c>
      <c r="H184" s="60">
        <f t="shared" si="16"/>
        <v>0</v>
      </c>
    </row>
    <row r="185" spans="1:8" ht="18">
      <c r="A185" s="40" t="s">
        <v>226</v>
      </c>
      <c r="B185" s="61">
        <v>0</v>
      </c>
      <c r="C185" s="64">
        <v>0</v>
      </c>
      <c r="D185" s="64">
        <v>0</v>
      </c>
      <c r="E185" s="61">
        <f>VLOOKUP(A185,[1]Κόσμος!$B$13:$C$273,2,FALSE)</f>
        <v>197093</v>
      </c>
      <c r="F185" s="19">
        <v>0</v>
      </c>
      <c r="G185" s="68">
        <f t="shared" si="15"/>
        <v>0</v>
      </c>
      <c r="H185" s="60">
        <f t="shared" si="16"/>
        <v>0</v>
      </c>
    </row>
    <row r="186" spans="1:8" ht="18">
      <c r="A186" s="35" t="s">
        <v>230</v>
      </c>
      <c r="B186" s="61">
        <v>0</v>
      </c>
      <c r="C186" s="64">
        <v>0</v>
      </c>
      <c r="D186" s="64">
        <v>0</v>
      </c>
      <c r="E186" s="61">
        <f>VLOOKUP(A186,[1]Κόσμος!$B$13:$C$273,2,FALSE)</f>
        <v>669821</v>
      </c>
      <c r="F186" s="19">
        <v>0</v>
      </c>
      <c r="G186" s="68">
        <f t="shared" si="15"/>
        <v>0</v>
      </c>
      <c r="H186" s="60">
        <f t="shared" si="16"/>
        <v>0</v>
      </c>
    </row>
    <row r="187" spans="1:8" ht="18">
      <c r="A187" s="40" t="s">
        <v>217</v>
      </c>
      <c r="B187" s="61">
        <v>0</v>
      </c>
      <c r="C187" s="64">
        <v>0</v>
      </c>
      <c r="D187" s="64">
        <v>0</v>
      </c>
      <c r="E187" s="61">
        <f>VLOOKUP(A187,[1]Κόσμος!$B$13:$C$273,2,FALSE)</f>
        <v>9321023</v>
      </c>
      <c r="F187" s="19">
        <v>0</v>
      </c>
      <c r="G187" s="68">
        <f t="shared" si="15"/>
        <v>0</v>
      </c>
      <c r="H187" s="60">
        <f t="shared" si="16"/>
        <v>0</v>
      </c>
    </row>
    <row r="188" spans="1:8" ht="18">
      <c r="A188" s="40" t="s">
        <v>218</v>
      </c>
      <c r="B188" s="61">
        <v>0</v>
      </c>
      <c r="C188" s="64">
        <v>0</v>
      </c>
      <c r="D188" s="64">
        <v>0</v>
      </c>
      <c r="E188" s="61">
        <f>VLOOKUP(A188,[1]Κόσμος!$B$13:$C$273,2,FALSE)</f>
        <v>1330</v>
      </c>
      <c r="F188" s="19">
        <v>0</v>
      </c>
      <c r="G188" s="68">
        <f t="shared" si="15"/>
        <v>0</v>
      </c>
      <c r="H188" s="60">
        <f t="shared" si="16"/>
        <v>0</v>
      </c>
    </row>
    <row r="189" spans="1:8" ht="18">
      <c r="A189" s="63" t="s">
        <v>235</v>
      </c>
      <c r="B189" s="61">
        <v>0</v>
      </c>
      <c r="C189" s="64">
        <v>0</v>
      </c>
      <c r="D189" s="64">
        <v>0</v>
      </c>
      <c r="E189" s="61">
        <f>VLOOKUP(A189,[1]Κόσμος!$B$13:$C$273,2,FALSE)</f>
        <v>104497</v>
      </c>
      <c r="F189" s="19">
        <v>0</v>
      </c>
      <c r="G189" s="68">
        <f t="shared" si="15"/>
        <v>0</v>
      </c>
      <c r="H189" s="60">
        <f t="shared" si="16"/>
        <v>0</v>
      </c>
    </row>
    <row r="190" spans="1:8" ht="15" customHeight="1">
      <c r="A190" s="40" t="s">
        <v>216</v>
      </c>
      <c r="B190" s="61">
        <v>0</v>
      </c>
      <c r="C190" s="64">
        <v>0</v>
      </c>
      <c r="D190" s="64">
        <v>0</v>
      </c>
      <c r="E190" s="61">
        <f>VLOOKUP(A190,[1]Κόσμος!$B$13:$C$273,2,FALSE)</f>
        <v>5942094</v>
      </c>
      <c r="F190" s="19">
        <v>0</v>
      </c>
      <c r="G190" s="68">
        <f t="shared" si="15"/>
        <v>0</v>
      </c>
      <c r="H190" s="60">
        <f t="shared" si="16"/>
        <v>0</v>
      </c>
    </row>
    <row r="191" spans="1:8" ht="18">
      <c r="A191" s="40" t="s">
        <v>229</v>
      </c>
      <c r="B191" s="61">
        <v>0</v>
      </c>
      <c r="C191" s="64">
        <v>0</v>
      </c>
      <c r="D191" s="64">
        <v>0</v>
      </c>
      <c r="E191" s="61">
        <f>VLOOKUP(A191,[1]Κόσμος!$B$13:$C$273,2,FALSE)</f>
        <v>11655</v>
      </c>
      <c r="F191" s="19">
        <v>0</v>
      </c>
      <c r="G191" s="68">
        <f t="shared" si="15"/>
        <v>0</v>
      </c>
      <c r="H191" s="60">
        <f t="shared" si="16"/>
        <v>0</v>
      </c>
    </row>
    <row r="192" spans="1:8" ht="18">
      <c r="A192" s="62" t="s">
        <v>236</v>
      </c>
      <c r="B192" s="61">
        <v>0</v>
      </c>
      <c r="C192" s="64">
        <v>0</v>
      </c>
      <c r="D192" s="64">
        <v>0</v>
      </c>
      <c r="E192" s="61">
        <f>VLOOKUP(A192,[1]Κόσμος!$B$13:$C$273,2,FALSE)</f>
        <v>299882</v>
      </c>
      <c r="F192" s="19">
        <v>0</v>
      </c>
      <c r="G192" s="68">
        <f t="shared" si="15"/>
        <v>0</v>
      </c>
      <c r="H192" s="60">
        <f t="shared" si="16"/>
        <v>0</v>
      </c>
    </row>
    <row r="193" spans="1:8" ht="18">
      <c r="A193" s="35" t="s">
        <v>107</v>
      </c>
      <c r="B193" s="61">
        <v>0</v>
      </c>
      <c r="C193" s="64">
        <v>0</v>
      </c>
      <c r="D193" s="64">
        <v>270</v>
      </c>
      <c r="E193" s="61">
        <v>96462108</v>
      </c>
      <c r="F193" s="19">
        <f>C193*100/D193</f>
        <v>0</v>
      </c>
      <c r="G193" s="68">
        <f t="shared" ref="G193:G195" si="17">D193*1000000/E193</f>
        <v>2.799026535891171</v>
      </c>
      <c r="H193" s="60">
        <f t="shared" ref="H193:H195" si="18">C193*1000000/E193</f>
        <v>0</v>
      </c>
    </row>
    <row r="194" spans="1:8" ht="18">
      <c r="A194" s="40" t="s">
        <v>223</v>
      </c>
      <c r="B194" s="61">
        <v>0</v>
      </c>
      <c r="C194" s="64">
        <v>0</v>
      </c>
      <c r="D194" s="64">
        <v>0</v>
      </c>
      <c r="E194" s="61">
        <f>VLOOKUP(A194,[1]Κόσμος!$B$13:$C$273,2,FALSE)</f>
        <v>11436</v>
      </c>
      <c r="F194" s="19">
        <v>0</v>
      </c>
      <c r="G194" s="68">
        <f t="shared" si="17"/>
        <v>0</v>
      </c>
      <c r="H194" s="60">
        <f t="shared" si="18"/>
        <v>0</v>
      </c>
    </row>
    <row r="195" spans="1:8" s="58" customFormat="1" ht="18">
      <c r="A195" s="28" t="s">
        <v>253</v>
      </c>
      <c r="B195" s="12">
        <v>2.506797651733403</v>
      </c>
      <c r="C195" s="12">
        <f>SUM(C129:C194)</f>
        <v>16245</v>
      </c>
      <c r="D195" s="12">
        <f t="shared" ref="D195" si="19">SUM(D129:D194)</f>
        <v>410358</v>
      </c>
      <c r="E195" s="12">
        <f>SUM(E129:E194)</f>
        <v>4542448806</v>
      </c>
      <c r="F195" s="12">
        <f t="shared" ref="F195" si="20">C195*100/D195</f>
        <v>3.9587384673870134</v>
      </c>
      <c r="G195" s="12">
        <f t="shared" si="17"/>
        <v>90.338497476948774</v>
      </c>
      <c r="H195" s="12">
        <f t="shared" si="18"/>
        <v>3.5762648504794177</v>
      </c>
    </row>
    <row r="196" spans="1:8" ht="15.6">
      <c r="A196" s="27"/>
      <c r="B196" s="52"/>
      <c r="E196" s="9"/>
      <c r="F196" s="65"/>
      <c r="G196" s="54"/>
      <c r="H196" s="54"/>
    </row>
    <row r="197" spans="1:8" ht="18">
      <c r="A197" s="49" t="s">
        <v>252</v>
      </c>
      <c r="B197" s="52"/>
      <c r="C197" s="81"/>
      <c r="D197" s="81"/>
      <c r="E197" s="82"/>
      <c r="F197" s="66"/>
      <c r="G197" s="55"/>
      <c r="H197" s="55"/>
    </row>
    <row r="198" spans="1:8" ht="43.2">
      <c r="A198" s="51" t="s">
        <v>250</v>
      </c>
      <c r="B198" s="7" t="s">
        <v>262</v>
      </c>
      <c r="C198" s="7" t="s">
        <v>240</v>
      </c>
      <c r="D198" s="7" t="s">
        <v>241</v>
      </c>
      <c r="E198" s="7" t="s">
        <v>245</v>
      </c>
      <c r="F198" s="7" t="s">
        <v>242</v>
      </c>
      <c r="G198" s="7" t="s">
        <v>243</v>
      </c>
      <c r="H198" s="7" t="s">
        <v>261</v>
      </c>
    </row>
    <row r="199" spans="1:8" ht="18">
      <c r="A199" s="62" t="s">
        <v>198</v>
      </c>
      <c r="B199" s="61">
        <v>15.028949514001345</v>
      </c>
      <c r="C199" s="61">
        <v>4</v>
      </c>
      <c r="D199" s="61">
        <v>354</v>
      </c>
      <c r="E199" s="61">
        <v>266153</v>
      </c>
      <c r="F199" s="19">
        <f t="shared" ref="F199:F247" si="21">C199*100/D199</f>
        <v>1.1299435028248588</v>
      </c>
      <c r="G199" s="68">
        <f t="shared" ref="G199:G262" si="22">D199*1000000/E199</f>
        <v>1330.0620319891191</v>
      </c>
      <c r="H199" s="60">
        <f t="shared" ref="H199:H262" si="23">C199*1000000/E199</f>
        <v>15.028949514001345</v>
      </c>
    </row>
    <row r="200" spans="1:8" ht="18">
      <c r="A200" s="35" t="s">
        <v>17</v>
      </c>
      <c r="B200" s="61">
        <v>8.0830502755971736</v>
      </c>
      <c r="C200" s="61">
        <v>407</v>
      </c>
      <c r="D200" s="61">
        <v>3007</v>
      </c>
      <c r="E200" s="61">
        <v>43053054</v>
      </c>
      <c r="F200" s="19">
        <f t="shared" si="21"/>
        <v>13.535084802128367</v>
      </c>
      <c r="G200" s="68">
        <f t="shared" si="22"/>
        <v>69.844057984829604</v>
      </c>
      <c r="H200" s="60">
        <f t="shared" si="23"/>
        <v>9.4534524774943964</v>
      </c>
    </row>
    <row r="201" spans="1:8" ht="18">
      <c r="A201" s="35" t="s">
        <v>104</v>
      </c>
      <c r="B201" s="61">
        <v>7.0884560555104867</v>
      </c>
      <c r="C201" s="61">
        <v>9</v>
      </c>
      <c r="D201" s="61">
        <v>331</v>
      </c>
      <c r="E201" s="61">
        <v>1269670</v>
      </c>
      <c r="F201" s="19">
        <f t="shared" si="21"/>
        <v>2.7190332326283988</v>
      </c>
      <c r="G201" s="68">
        <f t="shared" si="22"/>
        <v>260.69766159710792</v>
      </c>
      <c r="H201" s="60">
        <f t="shared" si="23"/>
        <v>7.0884560555104867</v>
      </c>
    </row>
    <row r="202" spans="1:8" ht="18">
      <c r="A202" s="62" t="s">
        <v>178</v>
      </c>
      <c r="B202" s="61">
        <v>3.5822022273928753</v>
      </c>
      <c r="C202" s="61">
        <v>56</v>
      </c>
      <c r="D202" s="61">
        <v>8756</v>
      </c>
      <c r="E202" s="61">
        <v>9770526</v>
      </c>
      <c r="F202" s="19">
        <f t="shared" si="21"/>
        <v>0.6395614435815441</v>
      </c>
      <c r="G202" s="68">
        <f t="shared" si="22"/>
        <v>896.16464865862906</v>
      </c>
      <c r="H202" s="60">
        <f t="shared" si="23"/>
        <v>5.7315235638286008</v>
      </c>
    </row>
    <row r="203" spans="1:8" ht="18">
      <c r="A203" s="35" t="s">
        <v>62</v>
      </c>
      <c r="B203" s="61">
        <v>4.2652653848122428</v>
      </c>
      <c r="C203" s="61">
        <v>8</v>
      </c>
      <c r="D203" s="61">
        <v>2217</v>
      </c>
      <c r="E203" s="61">
        <v>1641164</v>
      </c>
      <c r="F203" s="19">
        <f t="shared" si="21"/>
        <v>0.36084799278304014</v>
      </c>
      <c r="G203" s="68">
        <f t="shared" si="22"/>
        <v>1350.8704797326775</v>
      </c>
      <c r="H203" s="60">
        <f t="shared" si="23"/>
        <v>4.8745890112139918</v>
      </c>
    </row>
    <row r="204" spans="1:8" ht="18">
      <c r="A204" s="62" t="s">
        <v>188</v>
      </c>
      <c r="B204" s="61">
        <v>0.92928097442172708</v>
      </c>
      <c r="C204" s="61">
        <v>25</v>
      </c>
      <c r="D204" s="61">
        <v>394</v>
      </c>
      <c r="E204" s="61">
        <v>5380504</v>
      </c>
      <c r="F204" s="19">
        <f t="shared" si="21"/>
        <v>6.345177664974619</v>
      </c>
      <c r="G204" s="68">
        <f t="shared" si="22"/>
        <v>73.227340784432087</v>
      </c>
      <c r="H204" s="60">
        <f t="shared" si="23"/>
        <v>4.6464048721086355</v>
      </c>
    </row>
    <row r="205" spans="1:8" ht="18">
      <c r="A205" s="35" t="s">
        <v>40</v>
      </c>
      <c r="B205" s="61">
        <v>3.6466564300725115</v>
      </c>
      <c r="C205" s="61">
        <v>155</v>
      </c>
      <c r="D205" s="61">
        <v>3692</v>
      </c>
      <c r="E205" s="61">
        <v>36471766</v>
      </c>
      <c r="F205" s="19">
        <f t="shared" si="21"/>
        <v>4.1982665222101838</v>
      </c>
      <c r="G205" s="68">
        <f t="shared" si="22"/>
        <v>101.228989021261</v>
      </c>
      <c r="H205" s="60">
        <f t="shared" si="23"/>
        <v>4.2498627568514227</v>
      </c>
    </row>
    <row r="206" spans="1:8" ht="18">
      <c r="A206" s="35" t="s">
        <v>63</v>
      </c>
      <c r="B206" s="61">
        <v>1.1884736124392303</v>
      </c>
      <c r="C206" s="61">
        <v>15</v>
      </c>
      <c r="D206" s="61">
        <v>2614</v>
      </c>
      <c r="E206" s="61">
        <v>4207077</v>
      </c>
      <c r="F206" s="19">
        <f t="shared" si="21"/>
        <v>0.57383320581484321</v>
      </c>
      <c r="G206" s="68">
        <f t="shared" si="22"/>
        <v>621.33400458322967</v>
      </c>
      <c r="H206" s="60">
        <f t="shared" si="23"/>
        <v>3.5654208373176912</v>
      </c>
    </row>
    <row r="207" spans="1:8" ht="18">
      <c r="A207" s="35" t="s">
        <v>54</v>
      </c>
      <c r="B207" s="61">
        <v>2.4716894456388983</v>
      </c>
      <c r="C207" s="61">
        <v>10</v>
      </c>
      <c r="D207" s="61">
        <v>8525</v>
      </c>
      <c r="E207" s="61">
        <v>2832071</v>
      </c>
      <c r="F207" s="19">
        <f t="shared" si="21"/>
        <v>0.11730205278592376</v>
      </c>
      <c r="G207" s="68">
        <f t="shared" si="22"/>
        <v>3010.1646462959438</v>
      </c>
      <c r="H207" s="60">
        <f t="shared" si="23"/>
        <v>3.530984922341283</v>
      </c>
    </row>
    <row r="208" spans="1:8" ht="18">
      <c r="A208" s="35" t="s">
        <v>50</v>
      </c>
      <c r="B208" s="61">
        <v>2.4220473542940812</v>
      </c>
      <c r="C208" s="61">
        <v>121</v>
      </c>
      <c r="D208" s="61">
        <v>13930</v>
      </c>
      <c r="E208" s="61">
        <v>34268529</v>
      </c>
      <c r="F208" s="19">
        <f t="shared" si="21"/>
        <v>0.86862885857860728</v>
      </c>
      <c r="G208" s="68">
        <f t="shared" si="22"/>
        <v>406.49541741345246</v>
      </c>
      <c r="H208" s="60">
        <f t="shared" si="23"/>
        <v>3.5309365044528174</v>
      </c>
    </row>
    <row r="209" spans="1:8" ht="18">
      <c r="A209" s="35" t="s">
        <v>82</v>
      </c>
      <c r="B209" s="61">
        <v>3.1638206674618403</v>
      </c>
      <c r="C209" s="61">
        <v>38</v>
      </c>
      <c r="D209" s="61">
        <v>918</v>
      </c>
      <c r="E209" s="61">
        <v>11694721</v>
      </c>
      <c r="F209" s="19">
        <f t="shared" si="21"/>
        <v>4.1394335511982572</v>
      </c>
      <c r="G209" s="68">
        <f t="shared" si="22"/>
        <v>78.496956019728898</v>
      </c>
      <c r="H209" s="60">
        <f t="shared" si="23"/>
        <v>3.2493293341499982</v>
      </c>
    </row>
    <row r="210" spans="1:8" ht="18">
      <c r="A210" s="62" t="s">
        <v>97</v>
      </c>
      <c r="B210" s="61">
        <v>0</v>
      </c>
      <c r="C210" s="61">
        <v>6</v>
      </c>
      <c r="D210" s="61">
        <v>862</v>
      </c>
      <c r="E210" s="61">
        <v>1920917</v>
      </c>
      <c r="F210" s="19">
        <f t="shared" si="21"/>
        <v>0.69605568445475641</v>
      </c>
      <c r="G210" s="68">
        <f t="shared" si="22"/>
        <v>448.7440113237584</v>
      </c>
      <c r="H210" s="60">
        <f t="shared" si="23"/>
        <v>3.1235081994693159</v>
      </c>
    </row>
    <row r="211" spans="1:8" ht="18">
      <c r="A211" s="35" t="s">
        <v>38</v>
      </c>
      <c r="B211" s="61">
        <v>1.9524231144742727</v>
      </c>
      <c r="C211" s="61">
        <v>287</v>
      </c>
      <c r="D211" s="61">
        <v>3891</v>
      </c>
      <c r="E211" s="61">
        <v>100388076</v>
      </c>
      <c r="F211" s="19">
        <f t="shared" si="21"/>
        <v>7.3759958879465435</v>
      </c>
      <c r="G211" s="68">
        <f t="shared" si="22"/>
        <v>38.75958335928263</v>
      </c>
      <c r="H211" s="60">
        <f t="shared" si="23"/>
        <v>2.8589052747658994</v>
      </c>
    </row>
    <row r="212" spans="1:8" ht="18">
      <c r="A212" s="35" t="s">
        <v>90</v>
      </c>
      <c r="B212" s="61">
        <v>2.05432244850584</v>
      </c>
      <c r="C212" s="61">
        <v>2</v>
      </c>
      <c r="D212" s="61">
        <v>999</v>
      </c>
      <c r="E212" s="61">
        <v>973557</v>
      </c>
      <c r="F212" s="19">
        <f t="shared" si="21"/>
        <v>0.20020020020020021</v>
      </c>
      <c r="G212" s="68">
        <f t="shared" si="22"/>
        <v>1026.134063028667</v>
      </c>
      <c r="H212" s="60">
        <f t="shared" si="23"/>
        <v>2.05432244850584</v>
      </c>
    </row>
    <row r="213" spans="1:8" ht="18">
      <c r="A213" s="35" t="s">
        <v>91</v>
      </c>
      <c r="B213" s="61">
        <v>1.5746959741864026</v>
      </c>
      <c r="C213" s="61">
        <v>41</v>
      </c>
      <c r="D213" s="61">
        <v>616</v>
      </c>
      <c r="E213" s="61">
        <v>20321383</v>
      </c>
      <c r="F213" s="19">
        <f t="shared" si="21"/>
        <v>6.6558441558441555</v>
      </c>
      <c r="G213" s="68">
        <f t="shared" si="22"/>
        <v>30.312897503088248</v>
      </c>
      <c r="H213" s="60">
        <f t="shared" si="23"/>
        <v>2.0175792169263285</v>
      </c>
    </row>
    <row r="214" spans="1:8" ht="18">
      <c r="A214" s="62" t="s">
        <v>186</v>
      </c>
      <c r="B214" s="61">
        <v>1.8183934130517005</v>
      </c>
      <c r="C214" s="61">
        <v>1</v>
      </c>
      <c r="D214" s="61">
        <v>82</v>
      </c>
      <c r="E214" s="61">
        <v>549936</v>
      </c>
      <c r="F214" s="19">
        <f t="shared" si="21"/>
        <v>1.2195121951219512</v>
      </c>
      <c r="G214" s="68">
        <f t="shared" si="22"/>
        <v>149.10825987023944</v>
      </c>
      <c r="H214" s="60">
        <f t="shared" si="23"/>
        <v>1.8183934130517005</v>
      </c>
    </row>
    <row r="215" spans="1:8" ht="18">
      <c r="A215" s="35" t="s">
        <v>75</v>
      </c>
      <c r="B215" s="61">
        <v>1.0050267417515446</v>
      </c>
      <c r="C215" s="61">
        <v>9</v>
      </c>
      <c r="D215" s="61">
        <v>1790</v>
      </c>
      <c r="E215" s="61">
        <v>4974992</v>
      </c>
      <c r="F215" s="19">
        <f t="shared" si="21"/>
        <v>0.5027932960893855</v>
      </c>
      <c r="G215" s="68">
        <f t="shared" si="22"/>
        <v>359.79957354705294</v>
      </c>
      <c r="H215" s="60">
        <f t="shared" si="23"/>
        <v>1.8090481351527801</v>
      </c>
    </row>
    <row r="216" spans="1:8" ht="18">
      <c r="A216" s="35" t="s">
        <v>78</v>
      </c>
      <c r="B216" s="61">
        <v>0.85019597210383346</v>
      </c>
      <c r="C216" s="61">
        <v>43</v>
      </c>
      <c r="D216" s="61">
        <v>1430</v>
      </c>
      <c r="E216" s="61">
        <v>25876387</v>
      </c>
      <c r="F216" s="19">
        <f t="shared" si="21"/>
        <v>3.0069930069930071</v>
      </c>
      <c r="G216" s="68">
        <f t="shared" si="22"/>
        <v>55.262738186749175</v>
      </c>
      <c r="H216" s="60">
        <f t="shared" si="23"/>
        <v>1.6617466727484018</v>
      </c>
    </row>
    <row r="217" spans="1:8" ht="18">
      <c r="A217" s="35" t="s">
        <v>130</v>
      </c>
      <c r="B217" s="61">
        <v>1.2152208846240937</v>
      </c>
      <c r="C217" s="61">
        <v>8</v>
      </c>
      <c r="D217" s="61">
        <v>117</v>
      </c>
      <c r="E217" s="61">
        <v>4937374</v>
      </c>
      <c r="F217" s="19">
        <f t="shared" si="21"/>
        <v>6.8376068376068373</v>
      </c>
      <c r="G217" s="68">
        <f t="shared" si="22"/>
        <v>23.696807250169826</v>
      </c>
      <c r="H217" s="60">
        <f t="shared" si="23"/>
        <v>1.6202945128321249</v>
      </c>
    </row>
    <row r="218" spans="1:8" ht="18">
      <c r="A218" s="35" t="s">
        <v>58</v>
      </c>
      <c r="B218" s="61">
        <v>0.81969638889757446</v>
      </c>
      <c r="C218" s="61">
        <v>75</v>
      </c>
      <c r="D218" s="61">
        <v>3953</v>
      </c>
      <c r="E218" s="61">
        <v>58558267</v>
      </c>
      <c r="F218" s="19">
        <f t="shared" si="21"/>
        <v>1.8972931950417404</v>
      </c>
      <c r="G218" s="68">
        <f t="shared" si="22"/>
        <v>67.505413027335663</v>
      </c>
      <c r="H218" s="60">
        <f t="shared" si="23"/>
        <v>1.2807756076524601</v>
      </c>
    </row>
    <row r="219" spans="1:8" ht="18">
      <c r="A219" s="35" t="s">
        <v>115</v>
      </c>
      <c r="B219" s="61">
        <v>0.66130759944680095</v>
      </c>
      <c r="C219" s="61">
        <v>21</v>
      </c>
      <c r="D219" s="61">
        <v>309</v>
      </c>
      <c r="E219" s="61">
        <v>19658023</v>
      </c>
      <c r="F219" s="19">
        <f t="shared" si="21"/>
        <v>6.7961165048543686</v>
      </c>
      <c r="G219" s="68">
        <f t="shared" si="22"/>
        <v>15.718772940697038</v>
      </c>
      <c r="H219" s="60">
        <f t="shared" si="23"/>
        <v>1.0682661221832939</v>
      </c>
    </row>
    <row r="220" spans="1:8" ht="18">
      <c r="A220" s="35" t="s">
        <v>128</v>
      </c>
      <c r="B220" s="61">
        <v>0.3237732587377013</v>
      </c>
      <c r="C220" s="61">
        <v>16</v>
      </c>
      <c r="D220" s="61">
        <v>328</v>
      </c>
      <c r="E220" s="61">
        <v>15442906</v>
      </c>
      <c r="F220" s="19">
        <f t="shared" si="21"/>
        <v>4.8780487804878048</v>
      </c>
      <c r="G220" s="68">
        <f t="shared" si="22"/>
        <v>21.239525773193208</v>
      </c>
      <c r="H220" s="60">
        <f t="shared" si="23"/>
        <v>1.0360744279606442</v>
      </c>
    </row>
    <row r="221" spans="1:8" ht="18">
      <c r="A221" s="35" t="s">
        <v>89</v>
      </c>
      <c r="B221" s="61">
        <v>0.64348079525131763</v>
      </c>
      <c r="C221" s="61">
        <v>24</v>
      </c>
      <c r="D221" s="61">
        <v>671</v>
      </c>
      <c r="E221" s="61">
        <v>23310719</v>
      </c>
      <c r="F221" s="19">
        <f t="shared" si="21"/>
        <v>3.5767511177347244</v>
      </c>
      <c r="G221" s="68">
        <f t="shared" si="22"/>
        <v>28.78504090757561</v>
      </c>
      <c r="H221" s="60">
        <f t="shared" si="23"/>
        <v>1.0295692724021082</v>
      </c>
    </row>
    <row r="222" spans="1:8" ht="18">
      <c r="A222" s="35" t="s">
        <v>123</v>
      </c>
      <c r="B222" s="61">
        <v>0.46028266879255891</v>
      </c>
      <c r="C222" s="61">
        <v>2</v>
      </c>
      <c r="D222" s="61">
        <v>167</v>
      </c>
      <c r="E222" s="61">
        <v>2172578</v>
      </c>
      <c r="F222" s="19">
        <f t="shared" si="21"/>
        <v>1.1976047904191616</v>
      </c>
      <c r="G222" s="68">
        <f t="shared" si="22"/>
        <v>76.86720568835733</v>
      </c>
      <c r="H222" s="60">
        <f t="shared" si="23"/>
        <v>0.92056533758511783</v>
      </c>
    </row>
    <row r="223" spans="1:8" ht="18">
      <c r="A223" s="62" t="s">
        <v>196</v>
      </c>
      <c r="B223" s="61">
        <v>0.87097923324214177</v>
      </c>
      <c r="C223" s="61">
        <v>1</v>
      </c>
      <c r="D223" s="61">
        <v>36</v>
      </c>
      <c r="E223" s="61">
        <v>1148133</v>
      </c>
      <c r="F223" s="19">
        <f t="shared" si="21"/>
        <v>2.7777777777777777</v>
      </c>
      <c r="G223" s="68">
        <f t="shared" si="22"/>
        <v>31.355252396717106</v>
      </c>
      <c r="H223" s="60">
        <f t="shared" si="23"/>
        <v>0.87097923324214177</v>
      </c>
    </row>
    <row r="224" spans="1:8" ht="18">
      <c r="A224" s="35" t="s">
        <v>127</v>
      </c>
      <c r="B224" s="61">
        <v>0.6186312684205193</v>
      </c>
      <c r="C224" s="61">
        <v>6</v>
      </c>
      <c r="D224" s="61">
        <v>88</v>
      </c>
      <c r="E224" s="61">
        <v>8082359</v>
      </c>
      <c r="F224" s="19">
        <f t="shared" si="21"/>
        <v>6.8181818181818183</v>
      </c>
      <c r="G224" s="68">
        <f t="shared" si="22"/>
        <v>10.88791032420114</v>
      </c>
      <c r="H224" s="60">
        <f t="shared" si="23"/>
        <v>0.74235752210462314</v>
      </c>
    </row>
    <row r="225" spans="1:8" ht="18">
      <c r="A225" s="35" t="s">
        <v>136</v>
      </c>
      <c r="B225" s="61">
        <v>0</v>
      </c>
      <c r="C225" s="61">
        <v>1</v>
      </c>
      <c r="D225" s="61">
        <v>84</v>
      </c>
      <c r="E225" s="61">
        <v>1355982</v>
      </c>
      <c r="F225" s="19">
        <f t="shared" si="21"/>
        <v>1.1904761904761905</v>
      </c>
      <c r="G225" s="68">
        <f t="shared" si="22"/>
        <v>61.947724969800483</v>
      </c>
      <c r="H225" s="60">
        <f t="shared" si="23"/>
        <v>0.73747291630714862</v>
      </c>
    </row>
    <row r="226" spans="1:8" ht="18">
      <c r="A226" s="35" t="s">
        <v>84</v>
      </c>
      <c r="B226" s="61">
        <v>0.23331275255619396</v>
      </c>
      <c r="C226" s="61">
        <v>14</v>
      </c>
      <c r="D226" s="61">
        <v>1004</v>
      </c>
      <c r="E226" s="61">
        <v>25716554</v>
      </c>
      <c r="F226" s="19">
        <f t="shared" si="21"/>
        <v>1.3944223107569722</v>
      </c>
      <c r="G226" s="68">
        <f t="shared" si="22"/>
        <v>39.041000594403123</v>
      </c>
      <c r="H226" s="60">
        <f t="shared" si="23"/>
        <v>0.5443964226311192</v>
      </c>
    </row>
    <row r="227" spans="1:8" ht="18">
      <c r="A227" s="35" t="s">
        <v>159</v>
      </c>
      <c r="B227" s="61">
        <v>0.43408373388409877</v>
      </c>
      <c r="C227" s="61">
        <v>1</v>
      </c>
      <c r="D227" s="61">
        <v>22</v>
      </c>
      <c r="E227" s="61">
        <v>2303703</v>
      </c>
      <c r="F227" s="19">
        <f t="shared" si="21"/>
        <v>4.5454545454545459</v>
      </c>
      <c r="G227" s="68">
        <f t="shared" si="22"/>
        <v>9.5498421454501727</v>
      </c>
      <c r="H227" s="60">
        <f t="shared" si="23"/>
        <v>0.43408373388409877</v>
      </c>
    </row>
    <row r="228" spans="1:8" ht="18">
      <c r="A228" s="35" t="s">
        <v>167</v>
      </c>
      <c r="B228" s="61">
        <v>0.42594952668488595</v>
      </c>
      <c r="C228" s="61">
        <v>1</v>
      </c>
      <c r="D228" s="61">
        <v>10</v>
      </c>
      <c r="E228" s="61">
        <v>2347696</v>
      </c>
      <c r="F228" s="19">
        <f t="shared" si="21"/>
        <v>10</v>
      </c>
      <c r="G228" s="68">
        <f t="shared" si="22"/>
        <v>4.2594952668488597</v>
      </c>
      <c r="H228" s="60">
        <f t="shared" si="23"/>
        <v>0.42594952668488595</v>
      </c>
    </row>
    <row r="229" spans="1:8" ht="18">
      <c r="A229" s="35" t="s">
        <v>144</v>
      </c>
      <c r="B229" s="61">
        <v>0.11678631073842886</v>
      </c>
      <c r="C229" s="61">
        <v>16</v>
      </c>
      <c r="D229" s="61">
        <v>174</v>
      </c>
      <c r="E229" s="61">
        <v>42813237</v>
      </c>
      <c r="F229" s="19">
        <f t="shared" si="21"/>
        <v>9.1954022988505741</v>
      </c>
      <c r="G229" s="68">
        <f t="shared" si="22"/>
        <v>4.0641636136973247</v>
      </c>
      <c r="H229" s="60">
        <f t="shared" si="23"/>
        <v>0.37371619436297238</v>
      </c>
    </row>
    <row r="230" spans="1:8" ht="18">
      <c r="A230" s="35" t="s">
        <v>103</v>
      </c>
      <c r="B230" s="61">
        <v>0.12272677791521813</v>
      </c>
      <c r="C230" s="61">
        <v>6</v>
      </c>
      <c r="D230" s="61">
        <v>545</v>
      </c>
      <c r="E230" s="61">
        <v>16296362</v>
      </c>
      <c r="F230" s="19">
        <f t="shared" si="21"/>
        <v>1.1009174311926606</v>
      </c>
      <c r="G230" s="68">
        <f t="shared" si="22"/>
        <v>33.443046981896941</v>
      </c>
      <c r="H230" s="60">
        <f t="shared" si="23"/>
        <v>0.3681803337456544</v>
      </c>
    </row>
    <row r="231" spans="1:8" ht="18">
      <c r="A231" s="35" t="s">
        <v>88</v>
      </c>
      <c r="B231" s="61">
        <v>0.26300339754364033</v>
      </c>
      <c r="C231" s="61">
        <v>9</v>
      </c>
      <c r="D231" s="61">
        <v>1154</v>
      </c>
      <c r="E231" s="61">
        <v>30417858</v>
      </c>
      <c r="F231" s="19">
        <f t="shared" si="21"/>
        <v>0.77989601386481799</v>
      </c>
      <c r="G231" s="68">
        <f t="shared" si="22"/>
        <v>37.938240095670118</v>
      </c>
      <c r="H231" s="60">
        <f t="shared" si="23"/>
        <v>0.29587882223659534</v>
      </c>
    </row>
    <row r="232" spans="1:8" ht="18">
      <c r="A232" s="35" t="s">
        <v>137</v>
      </c>
      <c r="B232" s="61">
        <v>0.14754805381903791</v>
      </c>
      <c r="C232" s="61">
        <v>2</v>
      </c>
      <c r="D232" s="61">
        <v>60</v>
      </c>
      <c r="E232" s="61">
        <v>6777453</v>
      </c>
      <c r="F232" s="19">
        <f t="shared" si="21"/>
        <v>3.3333333333333335</v>
      </c>
      <c r="G232" s="68">
        <f t="shared" si="22"/>
        <v>8.8528832291422752</v>
      </c>
      <c r="H232" s="60">
        <f t="shared" si="23"/>
        <v>0.29509610763807581</v>
      </c>
    </row>
    <row r="233" spans="1:8" ht="18">
      <c r="A233" s="35" t="s">
        <v>150</v>
      </c>
      <c r="B233" s="61">
        <v>0.20484145510356683</v>
      </c>
      <c r="C233" s="61">
        <v>4</v>
      </c>
      <c r="D233" s="61">
        <v>29</v>
      </c>
      <c r="E233" s="61">
        <v>14645473</v>
      </c>
      <c r="F233" s="19">
        <f t="shared" si="21"/>
        <v>13.793103448275861</v>
      </c>
      <c r="G233" s="68">
        <f t="shared" si="22"/>
        <v>1.9801340660011459</v>
      </c>
      <c r="H233" s="60">
        <f t="shared" si="23"/>
        <v>0.2731219401380891</v>
      </c>
    </row>
    <row r="234" spans="1:8" ht="18">
      <c r="A234" s="35" t="s">
        <v>108</v>
      </c>
      <c r="B234" s="61">
        <v>0</v>
      </c>
      <c r="C234" s="61">
        <v>14</v>
      </c>
      <c r="D234" s="61">
        <v>320</v>
      </c>
      <c r="E234" s="61">
        <v>52573967</v>
      </c>
      <c r="F234" s="19">
        <f t="shared" si="21"/>
        <v>4.375</v>
      </c>
      <c r="G234" s="68">
        <f t="shared" si="22"/>
        <v>6.0866626252494891</v>
      </c>
      <c r="H234" s="60">
        <f t="shared" si="23"/>
        <v>0.26629148985466516</v>
      </c>
    </row>
    <row r="235" spans="1:8" ht="18">
      <c r="A235" s="35" t="s">
        <v>149</v>
      </c>
      <c r="B235" s="61">
        <v>0</v>
      </c>
      <c r="C235" s="61">
        <v>2</v>
      </c>
      <c r="D235" s="61">
        <v>82</v>
      </c>
      <c r="E235" s="61">
        <v>7813207</v>
      </c>
      <c r="F235" s="19">
        <f t="shared" si="21"/>
        <v>2.4390243902439024</v>
      </c>
      <c r="G235" s="68">
        <f t="shared" si="22"/>
        <v>10.495050239933487</v>
      </c>
      <c r="H235" s="60">
        <f t="shared" si="23"/>
        <v>0.25597683512032893</v>
      </c>
    </row>
    <row r="236" spans="1:8" ht="18">
      <c r="A236" s="35" t="s">
        <v>169</v>
      </c>
      <c r="B236" s="61">
        <v>0.22096039108221538</v>
      </c>
      <c r="C236" s="61">
        <v>1</v>
      </c>
      <c r="D236" s="61">
        <v>7</v>
      </c>
      <c r="E236" s="61">
        <v>4525698</v>
      </c>
      <c r="F236" s="19">
        <f t="shared" si="21"/>
        <v>14.285714285714286</v>
      </c>
      <c r="G236" s="68">
        <f t="shared" si="22"/>
        <v>1.5467227375755077</v>
      </c>
      <c r="H236" s="60">
        <f t="shared" si="23"/>
        <v>0.22096039108221538</v>
      </c>
    </row>
    <row r="237" spans="1:8" ht="18">
      <c r="A237" s="35" t="s">
        <v>124</v>
      </c>
      <c r="B237" s="61">
        <v>6.8959024392548141E-2</v>
      </c>
      <c r="C237" s="61">
        <v>10</v>
      </c>
      <c r="D237" s="61">
        <v>284</v>
      </c>
      <c r="E237" s="61">
        <v>58005461</v>
      </c>
      <c r="F237" s="19">
        <f t="shared" si="21"/>
        <v>3.5211267605633805</v>
      </c>
      <c r="G237" s="68">
        <f t="shared" si="22"/>
        <v>4.8960907318709186</v>
      </c>
      <c r="H237" s="60">
        <f t="shared" si="23"/>
        <v>0.17239756098137035</v>
      </c>
    </row>
    <row r="238" spans="1:8" ht="18">
      <c r="A238" s="35" t="s">
        <v>138</v>
      </c>
      <c r="B238" s="61">
        <v>0.11197560006884259</v>
      </c>
      <c r="C238" s="61">
        <v>3</v>
      </c>
      <c r="D238" s="61">
        <v>76</v>
      </c>
      <c r="E238" s="61">
        <v>17861034</v>
      </c>
      <c r="F238" s="19">
        <f t="shared" si="21"/>
        <v>3.9473684210526314</v>
      </c>
      <c r="G238" s="68">
        <f t="shared" si="22"/>
        <v>4.2550728026160192</v>
      </c>
      <c r="H238" s="60">
        <f t="shared" si="23"/>
        <v>0.16796340010326391</v>
      </c>
    </row>
    <row r="239" spans="1:8" ht="18">
      <c r="A239" s="35" t="s">
        <v>155</v>
      </c>
      <c r="B239" s="61">
        <v>0.10736093980331153</v>
      </c>
      <c r="C239" s="61">
        <v>3</v>
      </c>
      <c r="D239" s="61">
        <v>33</v>
      </c>
      <c r="E239" s="61">
        <v>18628749</v>
      </c>
      <c r="F239" s="19">
        <f t="shared" si="21"/>
        <v>9.0909090909090917</v>
      </c>
      <c r="G239" s="68">
        <f t="shared" si="22"/>
        <v>1.7714555067546405</v>
      </c>
      <c r="H239" s="60">
        <f t="shared" si="23"/>
        <v>0.1610414097049673</v>
      </c>
    </row>
    <row r="240" spans="1:8" ht="18">
      <c r="A240" s="35" t="s">
        <v>96</v>
      </c>
      <c r="B240" s="61">
        <v>6.4688330652590859E-2</v>
      </c>
      <c r="C240" s="61">
        <v>31</v>
      </c>
      <c r="D240" s="61">
        <v>981</v>
      </c>
      <c r="E240" s="61">
        <v>200963603</v>
      </c>
      <c r="F240" s="19">
        <f t="shared" si="21"/>
        <v>3.1600407747196737</v>
      </c>
      <c r="G240" s="68">
        <f t="shared" si="22"/>
        <v>4.8814809515532023</v>
      </c>
      <c r="H240" s="60">
        <f t="shared" si="23"/>
        <v>0.15425678847925511</v>
      </c>
    </row>
    <row r="241" spans="1:8" ht="18">
      <c r="A241" s="35" t="s">
        <v>172</v>
      </c>
      <c r="B241" s="61">
        <v>8.6725928806511587E-2</v>
      </c>
      <c r="C241" s="61">
        <v>1</v>
      </c>
      <c r="D241" s="61">
        <v>11</v>
      </c>
      <c r="E241" s="61">
        <v>11530577</v>
      </c>
      <c r="F241" s="19">
        <f t="shared" si="21"/>
        <v>9.0909090909090917</v>
      </c>
      <c r="G241" s="68">
        <f t="shared" si="22"/>
        <v>0.95398521687162752</v>
      </c>
      <c r="H241" s="60">
        <f t="shared" si="23"/>
        <v>8.6725928806511587E-2</v>
      </c>
    </row>
    <row r="242" spans="1:8" ht="18">
      <c r="A242" s="35" t="s">
        <v>141</v>
      </c>
      <c r="B242" s="61">
        <v>8.4737497215313998E-2</v>
      </c>
      <c r="C242" s="61">
        <v>1</v>
      </c>
      <c r="D242" s="61">
        <v>54</v>
      </c>
      <c r="E242" s="61">
        <v>11801151</v>
      </c>
      <c r="F242" s="19">
        <f t="shared" si="21"/>
        <v>1.8518518518518519</v>
      </c>
      <c r="G242" s="68">
        <f t="shared" si="22"/>
        <v>4.5758248496269562</v>
      </c>
      <c r="H242" s="60">
        <f t="shared" si="23"/>
        <v>8.4737497215313998E-2</v>
      </c>
    </row>
    <row r="243" spans="1:8" ht="29.4">
      <c r="A243" s="62" t="s">
        <v>187</v>
      </c>
      <c r="B243" s="61">
        <v>0.26500575500323953</v>
      </c>
      <c r="C243" s="61">
        <v>6</v>
      </c>
      <c r="D243" s="61">
        <v>186</v>
      </c>
      <c r="E243" s="61">
        <v>86790568</v>
      </c>
      <c r="F243" s="19">
        <f t="shared" si="21"/>
        <v>3.225806451612903</v>
      </c>
      <c r="G243" s="68">
        <f t="shared" si="22"/>
        <v>2.1430900187218502</v>
      </c>
      <c r="H243" s="60">
        <f t="shared" si="23"/>
        <v>6.9131936087801618E-2</v>
      </c>
    </row>
    <row r="244" spans="1:8" ht="18">
      <c r="A244" s="35" t="s">
        <v>151</v>
      </c>
      <c r="B244" s="61">
        <v>6.2843085936128987E-2</v>
      </c>
      <c r="C244" s="61">
        <v>2</v>
      </c>
      <c r="D244" s="61">
        <v>25</v>
      </c>
      <c r="E244" s="61">
        <v>31825299</v>
      </c>
      <c r="F244" s="19">
        <f t="shared" si="21"/>
        <v>8</v>
      </c>
      <c r="G244" s="68">
        <f t="shared" si="22"/>
        <v>0.78553857420161233</v>
      </c>
      <c r="H244" s="60">
        <f t="shared" si="23"/>
        <v>6.2843085936128987E-2</v>
      </c>
    </row>
    <row r="245" spans="1:8" ht="18">
      <c r="A245" s="35" t="s">
        <v>122</v>
      </c>
      <c r="B245" s="61">
        <v>2.676689930641343E-2</v>
      </c>
      <c r="C245" s="61">
        <v>3</v>
      </c>
      <c r="D245" s="61">
        <v>117</v>
      </c>
      <c r="E245" s="61">
        <v>112078727</v>
      </c>
      <c r="F245" s="19">
        <f t="shared" si="21"/>
        <v>2.5641025641025643</v>
      </c>
      <c r="G245" s="68">
        <f t="shared" si="22"/>
        <v>1.0439090729501237</v>
      </c>
      <c r="H245" s="60">
        <f t="shared" si="23"/>
        <v>2.676689930641343E-2</v>
      </c>
    </row>
    <row r="246" spans="1:8" ht="18">
      <c r="A246" s="62" t="s">
        <v>207</v>
      </c>
      <c r="B246" s="61">
        <v>0</v>
      </c>
      <c r="C246" s="61">
        <v>0</v>
      </c>
      <c r="D246" s="61">
        <v>16</v>
      </c>
      <c r="E246" s="61">
        <v>4745179</v>
      </c>
      <c r="F246" s="19">
        <f t="shared" si="21"/>
        <v>0</v>
      </c>
      <c r="G246" s="68">
        <f t="shared" si="22"/>
        <v>3.3718432961116958</v>
      </c>
      <c r="H246" s="60">
        <f t="shared" si="23"/>
        <v>0</v>
      </c>
    </row>
    <row r="247" spans="1:8" s="3" customFormat="1" ht="15.6" customHeight="1">
      <c r="A247" s="35" t="s">
        <v>148</v>
      </c>
      <c r="B247" s="61">
        <v>0</v>
      </c>
      <c r="C247" s="61">
        <v>0</v>
      </c>
      <c r="D247" s="61">
        <v>40</v>
      </c>
      <c r="E247" s="61">
        <v>15946882</v>
      </c>
      <c r="F247" s="19">
        <f t="shared" si="21"/>
        <v>0</v>
      </c>
      <c r="G247" s="68">
        <f t="shared" si="22"/>
        <v>2.5083273332053251</v>
      </c>
      <c r="H247" s="60">
        <f t="shared" si="23"/>
        <v>0</v>
      </c>
    </row>
    <row r="248" spans="1:8" s="3" customFormat="1" ht="18">
      <c r="A248" s="35" t="s">
        <v>215</v>
      </c>
      <c r="B248" s="61">
        <v>0</v>
      </c>
      <c r="C248" s="61">
        <v>0</v>
      </c>
      <c r="D248" s="61"/>
      <c r="E248" s="61">
        <f>VLOOKUP(A248,[1]Κόσμος!$B$13:$C$273,2,FALSE)</f>
        <v>850891</v>
      </c>
      <c r="F248" s="19">
        <v>0</v>
      </c>
      <c r="G248" s="68">
        <f t="shared" si="22"/>
        <v>0</v>
      </c>
      <c r="H248" s="60">
        <f t="shared" si="23"/>
        <v>0</v>
      </c>
    </row>
    <row r="249" spans="1:8" s="3" customFormat="1" ht="18">
      <c r="A249" s="35" t="s">
        <v>142</v>
      </c>
      <c r="B249" s="61">
        <v>0</v>
      </c>
      <c r="C249" s="61">
        <v>0</v>
      </c>
      <c r="D249" s="61">
        <v>39</v>
      </c>
      <c r="E249" s="61">
        <v>3497117</v>
      </c>
      <c r="F249" s="19">
        <f>C249*100/D249</f>
        <v>0</v>
      </c>
      <c r="G249" s="68">
        <f t="shared" si="22"/>
        <v>11.15204324018899</v>
      </c>
      <c r="H249" s="60">
        <f t="shared" si="23"/>
        <v>0</v>
      </c>
    </row>
    <row r="250" spans="1:8" s="3" customFormat="1" ht="18">
      <c r="A250" s="35" t="s">
        <v>140</v>
      </c>
      <c r="B250" s="61">
        <v>0</v>
      </c>
      <c r="C250" s="61">
        <v>0</v>
      </c>
      <c r="D250" s="61">
        <v>0</v>
      </c>
      <c r="E250" s="61">
        <v>1920917</v>
      </c>
      <c r="F250" s="19">
        <v>0</v>
      </c>
      <c r="G250" s="68">
        <f t="shared" si="22"/>
        <v>0</v>
      </c>
      <c r="H250" s="60">
        <f t="shared" si="23"/>
        <v>0</v>
      </c>
    </row>
    <row r="251" spans="1:8" s="3" customFormat="1" ht="18">
      <c r="A251" s="35" t="s">
        <v>210</v>
      </c>
      <c r="B251" s="61">
        <v>0.94105822938953088</v>
      </c>
      <c r="C251" s="61">
        <v>0</v>
      </c>
      <c r="D251" s="61">
        <v>0</v>
      </c>
      <c r="E251" s="61">
        <v>2125267</v>
      </c>
      <c r="F251" s="19">
        <v>0</v>
      </c>
      <c r="G251" s="68">
        <f t="shared" si="22"/>
        <v>0</v>
      </c>
      <c r="H251" s="60">
        <f t="shared" si="23"/>
        <v>0</v>
      </c>
    </row>
    <row r="252" spans="1:8" s="3" customFormat="1" ht="18">
      <c r="A252" s="35" t="s">
        <v>121</v>
      </c>
      <c r="B252" s="61">
        <v>0</v>
      </c>
      <c r="C252" s="61">
        <v>0</v>
      </c>
      <c r="D252" s="61">
        <v>122</v>
      </c>
      <c r="E252" s="61">
        <v>26969306</v>
      </c>
      <c r="F252" s="19">
        <f>C252*100/D252</f>
        <v>0</v>
      </c>
      <c r="G252" s="68">
        <f t="shared" si="22"/>
        <v>4.5236610834553916</v>
      </c>
      <c r="H252" s="60">
        <f t="shared" si="23"/>
        <v>0</v>
      </c>
    </row>
    <row r="253" spans="1:8" s="3" customFormat="1" ht="18">
      <c r="A253" s="35" t="s">
        <v>146</v>
      </c>
      <c r="B253" s="61">
        <v>0</v>
      </c>
      <c r="C253" s="61">
        <v>0</v>
      </c>
      <c r="D253" s="61">
        <v>46</v>
      </c>
      <c r="E253" s="61">
        <v>30366043</v>
      </c>
      <c r="F253" s="19">
        <f>C253*100/D253</f>
        <v>0</v>
      </c>
      <c r="G253" s="68">
        <f t="shared" si="22"/>
        <v>1.5148499921441856</v>
      </c>
      <c r="H253" s="60">
        <f t="shared" si="23"/>
        <v>0</v>
      </c>
    </row>
    <row r="254" spans="1:8" s="3" customFormat="1" ht="18">
      <c r="A254" s="35" t="s">
        <v>158</v>
      </c>
      <c r="B254" s="61">
        <v>0</v>
      </c>
      <c r="C254" s="61">
        <v>0</v>
      </c>
      <c r="D254" s="61">
        <v>16</v>
      </c>
      <c r="E254" s="61">
        <v>2494524</v>
      </c>
      <c r="F254" s="19">
        <f>C254*100/D254</f>
        <v>0</v>
      </c>
      <c r="G254" s="68">
        <f t="shared" si="22"/>
        <v>6.4140493336604498</v>
      </c>
      <c r="H254" s="60">
        <f t="shared" si="23"/>
        <v>0</v>
      </c>
    </row>
    <row r="255" spans="1:8" s="3" customFormat="1" ht="18">
      <c r="A255" s="62" t="s">
        <v>199</v>
      </c>
      <c r="B255" s="61">
        <v>0</v>
      </c>
      <c r="C255" s="61">
        <v>0</v>
      </c>
      <c r="D255" s="61">
        <v>412</v>
      </c>
      <c r="E255" s="61">
        <v>888932</v>
      </c>
      <c r="F255" s="19">
        <f>C255*100/D255</f>
        <v>0</v>
      </c>
      <c r="G255" s="68">
        <f t="shared" si="22"/>
        <v>463.47752134021499</v>
      </c>
      <c r="H255" s="60">
        <f t="shared" si="23"/>
        <v>0</v>
      </c>
    </row>
    <row r="256" spans="1:8" s="3" customFormat="1" ht="18">
      <c r="A256" s="35" t="s">
        <v>117</v>
      </c>
      <c r="B256" s="61">
        <v>0</v>
      </c>
      <c r="C256" s="61">
        <v>0</v>
      </c>
      <c r="D256" s="61">
        <v>154</v>
      </c>
      <c r="E256" s="61">
        <v>12626938</v>
      </c>
      <c r="F256" s="19">
        <f>C256*100/D256</f>
        <v>0</v>
      </c>
      <c r="G256" s="68">
        <f t="shared" si="22"/>
        <v>12.196147632941573</v>
      </c>
      <c r="H256" s="60">
        <f t="shared" si="23"/>
        <v>0</v>
      </c>
    </row>
    <row r="257" spans="1:8" s="3" customFormat="1" ht="18">
      <c r="A257" s="35" t="s">
        <v>209</v>
      </c>
      <c r="B257" s="61">
        <v>0</v>
      </c>
      <c r="C257" s="61">
        <v>0</v>
      </c>
      <c r="D257" s="61">
        <v>0</v>
      </c>
      <c r="E257" s="61">
        <v>6061</v>
      </c>
      <c r="F257" s="19">
        <v>0</v>
      </c>
      <c r="G257" s="68">
        <f t="shared" si="22"/>
        <v>0</v>
      </c>
      <c r="H257" s="60">
        <f t="shared" si="23"/>
        <v>0</v>
      </c>
    </row>
    <row r="258" spans="1:8" ht="18">
      <c r="A258" s="62" t="s">
        <v>206</v>
      </c>
      <c r="B258" s="61">
        <v>0</v>
      </c>
      <c r="C258" s="61">
        <v>0</v>
      </c>
      <c r="D258" s="61">
        <v>4</v>
      </c>
      <c r="E258" s="61">
        <v>215048</v>
      </c>
      <c r="F258" s="19">
        <f t="shared" ref="F258:F264" si="24">C258*100/D258</f>
        <v>0</v>
      </c>
      <c r="G258" s="68">
        <f t="shared" si="22"/>
        <v>18.600498493359623</v>
      </c>
      <c r="H258" s="60">
        <f t="shared" si="23"/>
        <v>0</v>
      </c>
    </row>
    <row r="259" spans="1:8" ht="18">
      <c r="A259" s="35" t="s">
        <v>165</v>
      </c>
      <c r="B259" s="61">
        <v>0</v>
      </c>
      <c r="C259" s="61">
        <v>0</v>
      </c>
      <c r="D259" s="61">
        <v>11</v>
      </c>
      <c r="E259" s="61">
        <v>97741</v>
      </c>
      <c r="F259" s="19">
        <f t="shared" si="24"/>
        <v>0</v>
      </c>
      <c r="G259" s="68">
        <f t="shared" si="22"/>
        <v>112.54233126323652</v>
      </c>
      <c r="H259" s="60">
        <f t="shared" si="23"/>
        <v>0</v>
      </c>
    </row>
    <row r="260" spans="1:8" ht="18">
      <c r="A260" s="35" t="s">
        <v>175</v>
      </c>
      <c r="B260" s="61">
        <v>0</v>
      </c>
      <c r="C260" s="61">
        <v>0</v>
      </c>
      <c r="D260" s="61">
        <v>5</v>
      </c>
      <c r="E260" s="61">
        <v>11062114</v>
      </c>
      <c r="F260" s="19">
        <f t="shared" si="24"/>
        <v>0</v>
      </c>
      <c r="G260" s="68">
        <f t="shared" si="22"/>
        <v>0.45199317237193543</v>
      </c>
      <c r="H260" s="60">
        <f t="shared" si="23"/>
        <v>0</v>
      </c>
    </row>
    <row r="261" spans="1:8" ht="18">
      <c r="A261" s="35" t="s">
        <v>134</v>
      </c>
      <c r="B261" s="61">
        <v>0</v>
      </c>
      <c r="C261" s="61">
        <v>0</v>
      </c>
      <c r="D261" s="61">
        <v>74</v>
      </c>
      <c r="E261" s="61">
        <v>44269587</v>
      </c>
      <c r="F261" s="19">
        <f t="shared" si="24"/>
        <v>0</v>
      </c>
      <c r="G261" s="68">
        <f t="shared" si="22"/>
        <v>1.6715764707721352</v>
      </c>
      <c r="H261" s="60">
        <f t="shared" si="23"/>
        <v>0</v>
      </c>
    </row>
    <row r="262" spans="1:8" ht="18">
      <c r="A262" s="35" t="s">
        <v>171</v>
      </c>
      <c r="B262" s="61">
        <v>0</v>
      </c>
      <c r="C262" s="61">
        <v>0</v>
      </c>
      <c r="D262" s="61">
        <v>6</v>
      </c>
      <c r="E262" s="61">
        <v>582458</v>
      </c>
      <c r="F262" s="19">
        <f t="shared" si="24"/>
        <v>0</v>
      </c>
      <c r="G262" s="68">
        <f t="shared" si="22"/>
        <v>10.301171929993236</v>
      </c>
      <c r="H262" s="60">
        <f t="shared" si="23"/>
        <v>0</v>
      </c>
    </row>
    <row r="263" spans="1:8" ht="18">
      <c r="A263" s="50" t="s">
        <v>176</v>
      </c>
      <c r="B263" s="61">
        <v>0</v>
      </c>
      <c r="C263" s="83">
        <v>0</v>
      </c>
      <c r="D263" s="83">
        <v>1</v>
      </c>
      <c r="E263" s="61">
        <v>29161922</v>
      </c>
      <c r="F263" s="19">
        <f t="shared" si="24"/>
        <v>0</v>
      </c>
      <c r="G263" s="68">
        <f t="shared" ref="G263:G264" si="25">D263*1000000/E263</f>
        <v>3.4291292597243762E-2</v>
      </c>
      <c r="H263" s="60">
        <f t="shared" ref="H263:H264" si="26">C263*1000000/E263</f>
        <v>0</v>
      </c>
    </row>
    <row r="264" spans="1:8" s="58" customFormat="1" ht="18">
      <c r="A264" s="30" t="s">
        <v>259</v>
      </c>
      <c r="B264" s="12">
        <v>0.79909245754634195</v>
      </c>
      <c r="C264" s="31">
        <f>SUM(C199:C263)</f>
        <v>1521</v>
      </c>
      <c r="D264" s="31">
        <f t="shared" ref="D264" si="27">SUM(D199:D263)</f>
        <v>66281</v>
      </c>
      <c r="E264" s="31">
        <f>SUM(E199:E263)</f>
        <v>1384070128</v>
      </c>
      <c r="F264" s="12">
        <f t="shared" si="24"/>
        <v>2.2947752749656765</v>
      </c>
      <c r="G264" s="12">
        <f t="shared" si="25"/>
        <v>47.88846942009863</v>
      </c>
      <c r="H264" s="12">
        <f t="shared" si="26"/>
        <v>1.0989327558119222</v>
      </c>
    </row>
    <row r="275" ht="18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269"/>
  <sheetViews>
    <sheetView workbookViewId="0">
      <selection sqref="A1:B1048576"/>
    </sheetView>
  </sheetViews>
  <sheetFormatPr defaultRowHeight="18"/>
  <cols>
    <col min="1" max="1" width="25.109375" style="10" bestFit="1" customWidth="1"/>
    <col min="2" max="2" width="10.88671875" style="106" customWidth="1"/>
    <col min="3" max="3" width="11" style="106" customWidth="1"/>
    <col min="4" max="5" width="17.88671875" style="118" customWidth="1"/>
    <col min="6" max="6" width="10.88671875" style="134" customWidth="1"/>
    <col min="7" max="7" width="15.33203125" style="106" hidden="1" customWidth="1"/>
    <col min="8" max="8" width="12.33203125" style="106" hidden="1" customWidth="1"/>
    <col min="9" max="9" width="13.109375" style="89" hidden="1" customWidth="1"/>
    <col min="10" max="12" width="14.5546875" style="106" hidden="1" customWidth="1"/>
    <col min="13" max="13" width="14.5546875" style="101" hidden="1" customWidth="1"/>
    <col min="14" max="14" width="14.5546875" style="106" customWidth="1"/>
    <col min="15" max="15" width="9.109375" style="125" customWidth="1"/>
    <col min="16" max="16" width="8.33203125" customWidth="1"/>
    <col min="17" max="17" width="7.88671875" customWidth="1"/>
    <col min="18" max="18" width="4.5546875" customWidth="1"/>
  </cols>
  <sheetData>
    <row r="1" spans="1:15" s="121" customFormat="1" ht="57.6">
      <c r="A1" s="119" t="s">
        <v>250</v>
      </c>
      <c r="B1" s="7" t="s">
        <v>302</v>
      </c>
      <c r="C1" s="7" t="s">
        <v>303</v>
      </c>
      <c r="D1" s="7" t="s">
        <v>300</v>
      </c>
      <c r="E1" s="7" t="s">
        <v>299</v>
      </c>
      <c r="F1" s="128" t="s">
        <v>304</v>
      </c>
      <c r="G1" s="7" t="s">
        <v>286</v>
      </c>
      <c r="H1" s="7" t="s">
        <v>264</v>
      </c>
      <c r="I1" s="7" t="s">
        <v>265</v>
      </c>
      <c r="J1" s="7" t="s">
        <v>266</v>
      </c>
      <c r="K1" s="7" t="s">
        <v>285</v>
      </c>
      <c r="L1" s="7" t="s">
        <v>287</v>
      </c>
      <c r="M1" s="7" t="s">
        <v>288</v>
      </c>
      <c r="N1" s="7" t="s">
        <v>301</v>
      </c>
      <c r="O1" s="122" t="s">
        <v>298</v>
      </c>
    </row>
    <row r="2" spans="1:15" s="5" customFormat="1" ht="14.4">
      <c r="A2" s="97" t="s">
        <v>257</v>
      </c>
      <c r="B2" s="95">
        <f>B60</f>
        <v>552600</v>
      </c>
      <c r="C2" s="95">
        <f>C60</f>
        <v>24192860</v>
      </c>
      <c r="D2" s="95">
        <v>750252370</v>
      </c>
      <c r="E2" s="95">
        <v>750954291</v>
      </c>
      <c r="F2" s="129">
        <f>B2/C2</f>
        <v>2.2841449915388258E-2</v>
      </c>
      <c r="G2" s="96">
        <f t="shared" ref="G2:G6" si="0">C2*1000000/D2</f>
        <v>32246.29600303695</v>
      </c>
      <c r="H2" s="57">
        <v>123.49711071222607</v>
      </c>
      <c r="I2" s="91">
        <v>153.52967162236357</v>
      </c>
      <c r="J2" s="96">
        <v>183.97542682870832</v>
      </c>
      <c r="K2" s="96">
        <v>265.38403337532941</v>
      </c>
      <c r="L2" s="96">
        <v>285.50526271579787</v>
      </c>
      <c r="M2" s="57">
        <v>471.07215402731748</v>
      </c>
      <c r="N2" s="96">
        <f>B2/D2*1000000</f>
        <v>736.55215511015319</v>
      </c>
      <c r="O2" s="123">
        <f>N2/L2</f>
        <v>2.5798198887960377</v>
      </c>
    </row>
    <row r="3" spans="1:15" s="5" customFormat="1" ht="14.4">
      <c r="A3" s="98" t="s">
        <v>255</v>
      </c>
      <c r="B3" s="95">
        <f>B119</f>
        <v>885653</v>
      </c>
      <c r="C3" s="95">
        <f>C119</f>
        <v>37261005</v>
      </c>
      <c r="D3" s="95">
        <v>1015226874</v>
      </c>
      <c r="E3" s="95">
        <v>1027523734</v>
      </c>
      <c r="F3" s="129">
        <f t="shared" ref="F3:F6" si="1">B3/C3</f>
        <v>2.3768897269410741E-2</v>
      </c>
      <c r="G3" s="96">
        <f t="shared" si="0"/>
        <v>36702.146046618538</v>
      </c>
      <c r="H3" s="57">
        <v>39.296635088877679</v>
      </c>
      <c r="I3" s="91">
        <v>58.297314143006027</v>
      </c>
      <c r="J3" s="96">
        <v>80.214582656920484</v>
      </c>
      <c r="K3" s="96">
        <v>308.22470130947301</v>
      </c>
      <c r="L3" s="96">
        <v>516.49440477675932</v>
      </c>
      <c r="M3" s="57">
        <v>696.87970060571899</v>
      </c>
      <c r="N3" s="96">
        <f t="shared" ref="N3:N6" si="2">B3/D3*1000000</f>
        <v>872.36953894898568</v>
      </c>
      <c r="O3" s="123">
        <f t="shared" ref="O3:O6" si="3">N3/L3</f>
        <v>1.6890203086053637</v>
      </c>
    </row>
    <row r="4" spans="1:15" s="5" customFormat="1" ht="14.4">
      <c r="A4" s="97" t="s">
        <v>253</v>
      </c>
      <c r="B4" s="95">
        <f>B189</f>
        <v>330767</v>
      </c>
      <c r="C4" s="95">
        <f>C189</f>
        <v>19804855</v>
      </c>
      <c r="D4" s="95">
        <v>4542448806</v>
      </c>
      <c r="E4" s="95">
        <v>4600840745</v>
      </c>
      <c r="F4" s="129">
        <f t="shared" si="1"/>
        <v>1.6701308845735049E-2</v>
      </c>
      <c r="G4" s="96">
        <f t="shared" si="0"/>
        <v>4359.9511729973256</v>
      </c>
      <c r="H4" s="57">
        <v>3.0148936366460837</v>
      </c>
      <c r="I4" s="91">
        <v>3.5762648504794177</v>
      </c>
      <c r="J4" s="96">
        <v>4.1499642164596802</v>
      </c>
      <c r="K4" s="96">
        <v>16.654012677055583</v>
      </c>
      <c r="L4" s="96">
        <v>35.863475177710129</v>
      </c>
      <c r="M4" s="57">
        <v>59.115030563538724</v>
      </c>
      <c r="N4" s="96">
        <f t="shared" si="2"/>
        <v>72.816891092553135</v>
      </c>
      <c r="O4" s="123">
        <f t="shared" si="3"/>
        <v>2.0303913865494634</v>
      </c>
    </row>
    <row r="5" spans="1:15" s="5" customFormat="1" ht="14.4">
      <c r="A5" s="97" t="s">
        <v>259</v>
      </c>
      <c r="B5" s="95">
        <f>B258</f>
        <v>77234</v>
      </c>
      <c r="C5" s="95">
        <f>C258</f>
        <v>3920543</v>
      </c>
      <c r="D5" s="95">
        <v>1384070128</v>
      </c>
      <c r="E5" s="95">
        <v>1446858170</v>
      </c>
      <c r="F5" s="129">
        <f t="shared" si="1"/>
        <v>1.9699822192997245E-2</v>
      </c>
      <c r="G5" s="96">
        <f t="shared" si="0"/>
        <v>2832.6187529711647</v>
      </c>
      <c r="H5" s="57">
        <v>0.82076765983060074</v>
      </c>
      <c r="I5" s="91">
        <v>1.0989327558119222</v>
      </c>
      <c r="J5" s="96">
        <v>1.4811388227576863</v>
      </c>
      <c r="K5" s="96">
        <v>14.019520837458606</v>
      </c>
      <c r="L5" s="96">
        <v>29.153147072328114</v>
      </c>
      <c r="M5" s="57">
        <v>42.826587179981388</v>
      </c>
      <c r="N5" s="96">
        <f t="shared" si="2"/>
        <v>55.802085774081526</v>
      </c>
      <c r="O5" s="123">
        <f t="shared" si="3"/>
        <v>1.914101610904585</v>
      </c>
    </row>
    <row r="6" spans="1:15" s="93" customFormat="1">
      <c r="A6" s="94" t="s">
        <v>260</v>
      </c>
      <c r="B6" s="102">
        <f>SUM(B2:B5)</f>
        <v>1846254</v>
      </c>
      <c r="C6" s="102">
        <f>SUM(C2:C5)</f>
        <v>85179263</v>
      </c>
      <c r="D6" s="102">
        <v>7692003984</v>
      </c>
      <c r="E6" s="18">
        <v>7826176940</v>
      </c>
      <c r="F6" s="132">
        <f t="shared" si="1"/>
        <v>2.1674923390684889E-2</v>
      </c>
      <c r="G6" s="102">
        <f t="shared" si="0"/>
        <v>11073.741404344026</v>
      </c>
      <c r="H6" s="102">
        <v>19</v>
      </c>
      <c r="I6" s="107">
        <v>24.980746291823554</v>
      </c>
      <c r="J6" s="102">
        <v>31.250633840025323</v>
      </c>
      <c r="K6" s="102">
        <v>78.925076126169614</v>
      </c>
      <c r="L6" s="102">
        <v>122.44312430922943</v>
      </c>
      <c r="M6" s="102">
        <v>180.54215817993264</v>
      </c>
      <c r="N6" s="111">
        <f t="shared" si="2"/>
        <v>240.02249658741206</v>
      </c>
      <c r="O6" s="127">
        <f t="shared" si="3"/>
        <v>1.9602774589550376</v>
      </c>
    </row>
    <row r="7" spans="1:15" s="5" customFormat="1">
      <c r="A7" s="10"/>
      <c r="B7" s="108"/>
      <c r="C7" s="108"/>
      <c r="D7" s="108"/>
      <c r="E7" s="108"/>
      <c r="F7" s="130"/>
      <c r="G7" s="103"/>
      <c r="H7" s="52"/>
      <c r="I7" s="88"/>
      <c r="J7" s="103"/>
      <c r="K7" s="103"/>
      <c r="L7" s="103"/>
      <c r="M7" s="99"/>
      <c r="N7" s="103"/>
      <c r="O7" s="124"/>
    </row>
    <row r="8" spans="1:15">
      <c r="A8" s="34" t="s">
        <v>258</v>
      </c>
      <c r="B8" s="104"/>
      <c r="C8" s="104"/>
      <c r="D8" s="104"/>
      <c r="E8" s="104"/>
      <c r="F8" s="131"/>
      <c r="G8" s="104"/>
      <c r="H8" s="52"/>
      <c r="J8" s="104"/>
      <c r="K8" s="104"/>
      <c r="L8" s="104"/>
      <c r="M8" s="100"/>
      <c r="N8" s="104"/>
    </row>
    <row r="9" spans="1:15" s="120" customFormat="1" ht="57.6">
      <c r="A9" s="119" t="s">
        <v>250</v>
      </c>
      <c r="B9" s="7" t="s">
        <v>302</v>
      </c>
      <c r="C9" s="7" t="s">
        <v>303</v>
      </c>
      <c r="D9" s="7" t="s">
        <v>300</v>
      </c>
      <c r="E9" s="7" t="s">
        <v>299</v>
      </c>
      <c r="F9" s="128" t="s">
        <v>304</v>
      </c>
      <c r="G9" s="7" t="s">
        <v>286</v>
      </c>
      <c r="H9" s="7" t="s">
        <v>264</v>
      </c>
      <c r="I9" s="7" t="s">
        <v>265</v>
      </c>
      <c r="J9" s="7" t="s">
        <v>266</v>
      </c>
      <c r="K9" s="7" t="s">
        <v>285</v>
      </c>
      <c r="L9" s="7" t="s">
        <v>287</v>
      </c>
      <c r="M9" s="7" t="s">
        <v>289</v>
      </c>
      <c r="N9" s="7" t="s">
        <v>301</v>
      </c>
      <c r="O9" s="122" t="s">
        <v>298</v>
      </c>
    </row>
    <row r="10" spans="1:15" ht="14.4">
      <c r="A10" s="35" t="s">
        <v>92</v>
      </c>
      <c r="B10" s="96">
        <v>1190</v>
      </c>
      <c r="C10" s="96">
        <v>58991</v>
      </c>
      <c r="D10" s="96">
        <v>2880913</v>
      </c>
      <c r="E10" s="95">
        <v>2876206</v>
      </c>
      <c r="F10" s="129">
        <f t="shared" ref="F10:F17" si="4">B10/C10</f>
        <v>2.0172568696919867E-2</v>
      </c>
      <c r="G10" s="96">
        <f t="shared" ref="G10:G41" si="5">C10*1000000/D10</f>
        <v>20476.494777870765</v>
      </c>
      <c r="H10" s="57">
        <v>9.0249167538207509</v>
      </c>
      <c r="I10" s="91">
        <v>9.3720289366600102</v>
      </c>
      <c r="J10" s="96">
        <v>10.76047766801705</v>
      </c>
      <c r="K10" s="57">
        <v>38.876564477997078</v>
      </c>
      <c r="L10" s="57">
        <v>119.05947871386606</v>
      </c>
      <c r="M10" s="57">
        <v>237.77184524489286</v>
      </c>
      <c r="N10" s="96">
        <f t="shared" ref="N10:N41" si="6">B10/D10*1000000</f>
        <v>413.06349757871897</v>
      </c>
      <c r="O10" s="123">
        <f t="shared" ref="O10:O41" si="7">N10/L10</f>
        <v>3.4693877551020407</v>
      </c>
    </row>
    <row r="11" spans="1:15" ht="14.4">
      <c r="A11" s="35" t="s">
        <v>270</v>
      </c>
      <c r="B11" s="96">
        <v>84</v>
      </c>
      <c r="C11" s="96">
        <v>8166</v>
      </c>
      <c r="D11" s="96">
        <v>77146</v>
      </c>
      <c r="E11" s="95">
        <v>77328</v>
      </c>
      <c r="F11" s="129">
        <f t="shared" si="4"/>
        <v>1.0286554004408524E-2</v>
      </c>
      <c r="G11" s="96">
        <f t="shared" si="5"/>
        <v>105851.24309750344</v>
      </c>
      <c r="H11" s="57">
        <v>0</v>
      </c>
      <c r="I11" s="91">
        <v>479.61008995929797</v>
      </c>
      <c r="J11" s="96">
        <v>557.38469914188681</v>
      </c>
      <c r="K11" s="57">
        <v>674.04661291577008</v>
      </c>
      <c r="L11" s="57">
        <v>687.00904777953485</v>
      </c>
      <c r="M11" s="57">
        <v>985.14504964612547</v>
      </c>
      <c r="N11" s="96">
        <f t="shared" si="6"/>
        <v>1088.8445285562439</v>
      </c>
      <c r="O11" s="123">
        <f t="shared" si="7"/>
        <v>1.5849056603773584</v>
      </c>
    </row>
    <row r="12" spans="1:15" ht="14.4">
      <c r="A12" s="36" t="s">
        <v>25</v>
      </c>
      <c r="B12" s="96">
        <v>6324</v>
      </c>
      <c r="C12" s="96">
        <v>365768</v>
      </c>
      <c r="D12" s="96">
        <v>8955108</v>
      </c>
      <c r="E12" s="95">
        <v>9032699</v>
      </c>
      <c r="F12" s="129">
        <f t="shared" si="4"/>
        <v>1.7289648082937818E-2</v>
      </c>
      <c r="G12" s="96">
        <f t="shared" si="5"/>
        <v>40844.621862740234</v>
      </c>
      <c r="H12" s="57">
        <v>45.78392577733289</v>
      </c>
      <c r="I12" s="91">
        <v>58.29075428236041</v>
      </c>
      <c r="J12" s="96">
        <v>66.554194544610738</v>
      </c>
      <c r="K12" s="57">
        <v>79.396027384594362</v>
      </c>
      <c r="L12" s="57">
        <v>84.644428632239837</v>
      </c>
      <c r="M12" s="57">
        <v>266.6634506250511</v>
      </c>
      <c r="N12" s="96">
        <f t="shared" si="6"/>
        <v>706.18913808744685</v>
      </c>
      <c r="O12" s="123">
        <f t="shared" si="7"/>
        <v>8.3430079155672825</v>
      </c>
    </row>
    <row r="13" spans="1:15" ht="15" customHeight="1">
      <c r="A13" s="35" t="s">
        <v>53</v>
      </c>
      <c r="B13" s="57">
        <v>1451</v>
      </c>
      <c r="C13" s="57">
        <v>199962</v>
      </c>
      <c r="D13" s="96">
        <v>9452409</v>
      </c>
      <c r="E13" s="95">
        <v>9447747</v>
      </c>
      <c r="F13" s="129">
        <f t="shared" si="4"/>
        <v>7.2563787119552716E-3</v>
      </c>
      <c r="G13" s="96">
        <f t="shared" si="5"/>
        <v>21154.607254087292</v>
      </c>
      <c r="H13" s="57">
        <v>4.4433117525913239</v>
      </c>
      <c r="I13" s="91">
        <v>6.3475882179876049</v>
      </c>
      <c r="J13" s="96">
        <v>10.261934285746628</v>
      </c>
      <c r="K13" s="57">
        <v>52.79077534626358</v>
      </c>
      <c r="L13" s="57">
        <v>81.143336053274879</v>
      </c>
      <c r="M13" s="57">
        <v>115.94927811524025</v>
      </c>
      <c r="N13" s="96">
        <f t="shared" si="6"/>
        <v>153.5058417383336</v>
      </c>
      <c r="O13" s="123">
        <f t="shared" si="7"/>
        <v>1.8917861799217734</v>
      </c>
    </row>
    <row r="14" spans="1:15" ht="14.4">
      <c r="A14" s="36" t="s">
        <v>6</v>
      </c>
      <c r="B14" s="96">
        <v>19644</v>
      </c>
      <c r="C14" s="96">
        <v>649169</v>
      </c>
      <c r="D14" s="96">
        <v>11539326</v>
      </c>
      <c r="E14" s="95">
        <v>11615384</v>
      </c>
      <c r="F14" s="129">
        <f t="shared" si="4"/>
        <v>3.0260224995340198E-2</v>
      </c>
      <c r="G14" s="96">
        <f t="shared" si="5"/>
        <v>56257.098551509851</v>
      </c>
      <c r="H14" s="57">
        <v>447.42647880820766</v>
      </c>
      <c r="I14" s="91">
        <v>578.80330272322669</v>
      </c>
      <c r="J14" s="96">
        <v>672.91625178108325</v>
      </c>
      <c r="K14" s="57">
        <v>849.26970604695634</v>
      </c>
      <c r="L14" s="57">
        <v>860.53552867819144</v>
      </c>
      <c r="M14" s="57">
        <v>1345.139222169475</v>
      </c>
      <c r="N14" s="96">
        <f t="shared" si="6"/>
        <v>1702.3524597537153</v>
      </c>
      <c r="O14" s="123">
        <f t="shared" si="7"/>
        <v>1.9782477341389728</v>
      </c>
    </row>
    <row r="15" spans="1:15" ht="14.4">
      <c r="A15" s="35" t="s">
        <v>72</v>
      </c>
      <c r="B15" s="96">
        <v>4086</v>
      </c>
      <c r="C15" s="96">
        <v>112143</v>
      </c>
      <c r="D15" s="96">
        <v>3300998</v>
      </c>
      <c r="E15" s="95">
        <v>3270564</v>
      </c>
      <c r="F15" s="129">
        <f t="shared" si="4"/>
        <v>3.6435622375003342E-2</v>
      </c>
      <c r="G15" s="96">
        <f t="shared" si="5"/>
        <v>33972.453179311226</v>
      </c>
      <c r="H15" s="57">
        <v>13.935179603259378</v>
      </c>
      <c r="I15" s="91">
        <v>16.661627786505779</v>
      </c>
      <c r="J15" s="96">
        <v>21.811585465971199</v>
      </c>
      <c r="K15" s="57">
        <v>75.431733069817071</v>
      </c>
      <c r="L15" s="57">
        <v>222.96287365215005</v>
      </c>
      <c r="M15" s="57">
        <v>680.4002910634905</v>
      </c>
      <c r="N15" s="96">
        <f t="shared" si="6"/>
        <v>1237.8074751938657</v>
      </c>
      <c r="O15" s="123">
        <f t="shared" si="7"/>
        <v>5.5516304347826093</v>
      </c>
    </row>
    <row r="16" spans="1:15" ht="14.4">
      <c r="A16" s="35" t="s">
        <v>81</v>
      </c>
      <c r="B16" s="96">
        <v>7644</v>
      </c>
      <c r="C16" s="96">
        <v>202880</v>
      </c>
      <c r="D16" s="96">
        <v>7000117</v>
      </c>
      <c r="E16" s="95">
        <v>6922211</v>
      </c>
      <c r="F16" s="129">
        <f t="shared" si="4"/>
        <v>3.7677444794952684E-2</v>
      </c>
      <c r="G16" s="96">
        <f t="shared" si="5"/>
        <v>28982.372723198769</v>
      </c>
      <c r="H16" s="57">
        <v>5.7141902056779905</v>
      </c>
      <c r="I16" s="91">
        <v>7.4284472673813884</v>
      </c>
      <c r="J16" s="96">
        <v>9.8569781047945337</v>
      </c>
      <c r="K16" s="57">
        <v>42.71357178744298</v>
      </c>
      <c r="L16" s="57">
        <v>105.14109978447503</v>
      </c>
      <c r="M16" s="57">
        <v>402.85040950029833</v>
      </c>
      <c r="N16" s="96">
        <f t="shared" si="6"/>
        <v>1091.981748305064</v>
      </c>
      <c r="O16" s="123">
        <f t="shared" si="7"/>
        <v>10.385869565217391</v>
      </c>
    </row>
    <row r="17" spans="1:15" ht="14.4">
      <c r="A17" s="35" t="s">
        <v>180</v>
      </c>
      <c r="B17" s="96">
        <v>60</v>
      </c>
      <c r="C17" s="96">
        <v>3059</v>
      </c>
      <c r="D17" s="96">
        <v>172264</v>
      </c>
      <c r="E17" s="95">
        <v>174688</v>
      </c>
      <c r="F17" s="129">
        <f t="shared" si="4"/>
        <v>1.9614253023864006E-2</v>
      </c>
      <c r="G17" s="96">
        <f t="shared" si="5"/>
        <v>17757.627827056145</v>
      </c>
      <c r="H17" s="57">
        <v>110.29582501277109</v>
      </c>
      <c r="I17" s="91">
        <v>168.34625923001903</v>
      </c>
      <c r="J17" s="96">
        <v>238.00678029071656</v>
      </c>
      <c r="K17" s="57">
        <v>272.83704082106533</v>
      </c>
      <c r="L17" s="57">
        <v>278.64208424279013</v>
      </c>
      <c r="M17" s="57">
        <v>278.64208424279013</v>
      </c>
      <c r="N17" s="96">
        <f t="shared" si="6"/>
        <v>348.30260530348767</v>
      </c>
      <c r="O17" s="123">
        <f t="shared" si="7"/>
        <v>1.25</v>
      </c>
    </row>
    <row r="18" spans="1:15" ht="14.4">
      <c r="A18" s="35" t="s">
        <v>213</v>
      </c>
      <c r="B18" s="96">
        <v>0</v>
      </c>
      <c r="C18" s="96">
        <v>0</v>
      </c>
      <c r="D18" s="96">
        <v>1870981</v>
      </c>
      <c r="E18" s="95">
        <v>1870981</v>
      </c>
      <c r="F18" s="129">
        <v>0</v>
      </c>
      <c r="G18" s="96">
        <f t="shared" si="5"/>
        <v>0</v>
      </c>
      <c r="H18" s="57">
        <v>0</v>
      </c>
      <c r="I18" s="91">
        <v>0</v>
      </c>
      <c r="J18" s="96">
        <v>0</v>
      </c>
      <c r="K18" s="57">
        <v>0</v>
      </c>
      <c r="L18" s="57">
        <v>1</v>
      </c>
      <c r="M18" s="57">
        <v>0</v>
      </c>
      <c r="N18" s="96">
        <f t="shared" si="6"/>
        <v>0</v>
      </c>
      <c r="O18" s="123">
        <f t="shared" si="7"/>
        <v>0</v>
      </c>
    </row>
    <row r="19" spans="1:15" ht="14.4">
      <c r="A19" s="35" t="s">
        <v>177</v>
      </c>
      <c r="B19" s="96">
        <v>4072</v>
      </c>
      <c r="C19" s="96">
        <v>219958</v>
      </c>
      <c r="D19" s="96">
        <v>4130299</v>
      </c>
      <c r="E19" s="95">
        <v>4092543</v>
      </c>
      <c r="F19" s="129">
        <f t="shared" ref="F19:F59" si="8">B19/C19</f>
        <v>1.8512625137526256E-2</v>
      </c>
      <c r="G19" s="96">
        <f t="shared" si="5"/>
        <v>53254.740153194718</v>
      </c>
      <c r="H19" s="57">
        <v>8.7160760032142957</v>
      </c>
      <c r="I19" s="91">
        <v>12.10566111557541</v>
      </c>
      <c r="J19" s="96">
        <v>18.642718117986131</v>
      </c>
      <c r="K19" s="57">
        <v>29.053586677380984</v>
      </c>
      <c r="L19" s="57">
        <v>57.138720465515938</v>
      </c>
      <c r="M19" s="57">
        <v>327.57918978747057</v>
      </c>
      <c r="N19" s="96">
        <f t="shared" si="6"/>
        <v>985.88504125246141</v>
      </c>
      <c r="O19" s="123">
        <f t="shared" si="7"/>
        <v>17.254237288135592</v>
      </c>
    </row>
    <row r="20" spans="1:15" ht="14.4">
      <c r="A20" s="35" t="s">
        <v>83</v>
      </c>
      <c r="B20" s="96">
        <v>129</v>
      </c>
      <c r="C20" s="96">
        <v>23445</v>
      </c>
      <c r="D20" s="96">
        <v>1198574</v>
      </c>
      <c r="E20" s="95">
        <v>1211869</v>
      </c>
      <c r="F20" s="129">
        <f t="shared" si="8"/>
        <v>5.5022392834293025E-3</v>
      </c>
      <c r="G20" s="96">
        <f t="shared" si="5"/>
        <v>19560.744684933929</v>
      </c>
      <c r="H20" s="57">
        <v>10.011897471495294</v>
      </c>
      <c r="I20" s="91">
        <v>10.846222260786568</v>
      </c>
      <c r="J20" s="96">
        <v>12.514871839369118</v>
      </c>
      <c r="K20" s="57">
        <v>15.852170996534214</v>
      </c>
      <c r="L20" s="57">
        <v>18.355145364408038</v>
      </c>
      <c r="M20" s="57">
        <v>35.875965939524804</v>
      </c>
      <c r="N20" s="96">
        <f t="shared" si="6"/>
        <v>107.6278978185744</v>
      </c>
      <c r="O20" s="123">
        <f t="shared" si="7"/>
        <v>5.8636363636363633</v>
      </c>
    </row>
    <row r="21" spans="1:15" ht="14.4">
      <c r="A21" s="37" t="s">
        <v>290</v>
      </c>
      <c r="B21" s="96">
        <v>11960</v>
      </c>
      <c r="C21" s="96">
        <v>740481</v>
      </c>
      <c r="D21" s="96">
        <v>10689213</v>
      </c>
      <c r="E21" s="95">
        <v>10719090</v>
      </c>
      <c r="F21" s="129">
        <f t="shared" si="8"/>
        <v>1.615166358083462E-2</v>
      </c>
      <c r="G21" s="96">
        <f t="shared" si="5"/>
        <v>69273.668697592613</v>
      </c>
      <c r="H21" s="57">
        <v>15.903883662903901</v>
      </c>
      <c r="I21" s="91">
        <v>19.926630707050183</v>
      </c>
      <c r="J21" s="96">
        <v>22.546093898587294</v>
      </c>
      <c r="K21" s="57">
        <v>33.585260205779413</v>
      </c>
      <c r="L21" s="57">
        <v>44.998635540333979</v>
      </c>
      <c r="M21" s="57">
        <v>663.75326228413633</v>
      </c>
      <c r="N21" s="96">
        <f t="shared" si="6"/>
        <v>1118.8849918137098</v>
      </c>
      <c r="O21" s="123">
        <f t="shared" si="7"/>
        <v>24.864864864864867</v>
      </c>
    </row>
    <row r="22" spans="1:15" ht="14.4">
      <c r="A22" s="36" t="s">
        <v>14</v>
      </c>
      <c r="B22" s="96">
        <v>1374</v>
      </c>
      <c r="C22" s="96">
        <v>168711</v>
      </c>
      <c r="D22" s="96">
        <v>5771877</v>
      </c>
      <c r="E22" s="95">
        <v>5802607</v>
      </c>
      <c r="F22" s="129">
        <f t="shared" si="8"/>
        <v>8.1441044152426346E-3</v>
      </c>
      <c r="G22" s="96">
        <f t="shared" si="5"/>
        <v>29229.832860263654</v>
      </c>
      <c r="H22" s="57">
        <v>55.614490745384906</v>
      </c>
      <c r="I22" s="91">
        <v>69.821307695919373</v>
      </c>
      <c r="J22" s="96">
        <v>82.295585993949629</v>
      </c>
      <c r="K22" s="57">
        <v>105.85811166800679</v>
      </c>
      <c r="L22" s="57">
        <v>109.66969670351602</v>
      </c>
      <c r="M22" s="57">
        <v>135.31126876057823</v>
      </c>
      <c r="N22" s="96">
        <f t="shared" si="6"/>
        <v>238.05081085407744</v>
      </c>
      <c r="O22" s="123">
        <f t="shared" si="7"/>
        <v>2.1706161137440758</v>
      </c>
    </row>
    <row r="23" spans="1:15" ht="14.4">
      <c r="A23" s="35" t="s">
        <v>65</v>
      </c>
      <c r="B23" s="96">
        <v>244</v>
      </c>
      <c r="C23" s="96">
        <v>29131</v>
      </c>
      <c r="D23" s="96">
        <v>1325649</v>
      </c>
      <c r="E23" s="95">
        <v>1326988</v>
      </c>
      <c r="F23" s="129">
        <f t="shared" si="8"/>
        <v>8.3759568844186602E-3</v>
      </c>
      <c r="G23" s="96">
        <f t="shared" si="5"/>
        <v>21974.896824121621</v>
      </c>
      <c r="H23" s="57">
        <v>28.665204741224866</v>
      </c>
      <c r="I23" s="91">
        <v>34.699984686745886</v>
      </c>
      <c r="J23" s="96">
        <v>39.980417139076785</v>
      </c>
      <c r="K23" s="57">
        <v>52.049977030118832</v>
      </c>
      <c r="L23" s="57">
        <v>48.278239564168196</v>
      </c>
      <c r="M23" s="57">
        <v>66.38257940073126</v>
      </c>
      <c r="N23" s="96">
        <f t="shared" si="6"/>
        <v>184.06078833839123</v>
      </c>
      <c r="O23" s="123">
        <f t="shared" si="7"/>
        <v>3.8124999999999996</v>
      </c>
    </row>
    <row r="24" spans="1:15" ht="14.4">
      <c r="A24" s="35" t="s">
        <v>294</v>
      </c>
      <c r="B24" s="96">
        <v>0</v>
      </c>
      <c r="C24" s="96">
        <v>620</v>
      </c>
      <c r="D24" s="96">
        <v>48677</v>
      </c>
      <c r="E24" s="95">
        <v>48958</v>
      </c>
      <c r="F24" s="129">
        <f t="shared" si="8"/>
        <v>0</v>
      </c>
      <c r="G24" s="96">
        <f t="shared" si="5"/>
        <v>12737.021591305956</v>
      </c>
      <c r="H24" s="57">
        <v>0</v>
      </c>
      <c r="I24" s="91">
        <v>0</v>
      </c>
      <c r="J24" s="96">
        <v>0</v>
      </c>
      <c r="K24" s="57">
        <v>0</v>
      </c>
      <c r="L24" s="57">
        <v>1</v>
      </c>
      <c r="M24" s="57">
        <v>0</v>
      </c>
      <c r="N24" s="96">
        <f t="shared" si="6"/>
        <v>0</v>
      </c>
      <c r="O24" s="123">
        <f t="shared" si="7"/>
        <v>0</v>
      </c>
    </row>
    <row r="25" spans="1:15" ht="14.4">
      <c r="A25" s="35" t="s">
        <v>55</v>
      </c>
      <c r="B25" s="57">
        <v>561</v>
      </c>
      <c r="C25" s="57">
        <v>36772</v>
      </c>
      <c r="D25" s="96">
        <v>5532159</v>
      </c>
      <c r="E25" s="95">
        <v>5545098</v>
      </c>
      <c r="F25" s="129">
        <f t="shared" si="8"/>
        <v>1.5256173175242032E-2</v>
      </c>
      <c r="G25" s="96">
        <f t="shared" si="5"/>
        <v>6646.952844269299</v>
      </c>
      <c r="H25" s="57">
        <v>13.557094074844921</v>
      </c>
      <c r="I25" s="91">
        <v>31.090935744977685</v>
      </c>
      <c r="J25" s="96">
        <v>39.767475952878435</v>
      </c>
      <c r="K25" s="57">
        <v>59.289691420655117</v>
      </c>
      <c r="L25" s="57">
        <v>61.278065218299041</v>
      </c>
      <c r="M25" s="57">
        <v>67.785470374224602</v>
      </c>
      <c r="N25" s="96">
        <f t="shared" si="6"/>
        <v>101.40706367984001</v>
      </c>
      <c r="O25" s="123">
        <f t="shared" si="7"/>
        <v>1.6548672566371683</v>
      </c>
    </row>
    <row r="26" spans="1:15" ht="14.4">
      <c r="A26" s="36" t="s">
        <v>2</v>
      </c>
      <c r="B26" s="96">
        <v>64921</v>
      </c>
      <c r="C26" s="96">
        <v>2643239</v>
      </c>
      <c r="D26" s="96">
        <v>65129731</v>
      </c>
      <c r="E26" s="95">
        <v>65347044</v>
      </c>
      <c r="F26" s="129">
        <f t="shared" si="8"/>
        <v>2.4561153947864723E-2</v>
      </c>
      <c r="G26" s="96">
        <f t="shared" si="5"/>
        <v>40584.214911005853</v>
      </c>
      <c r="H26" s="57">
        <v>275.14316004160986</v>
      </c>
      <c r="I26" s="91">
        <v>335.57638983646348</v>
      </c>
      <c r="J26" s="96">
        <v>377.61556239192822</v>
      </c>
      <c r="K26" s="57">
        <v>462.95293312358376</v>
      </c>
      <c r="L26" s="57">
        <v>475.95774654742547</v>
      </c>
      <c r="M26" s="57">
        <v>744.94396422426496</v>
      </c>
      <c r="N26" s="96">
        <f t="shared" si="6"/>
        <v>996.79515028244168</v>
      </c>
      <c r="O26" s="123">
        <f t="shared" si="7"/>
        <v>2.0942933643020742</v>
      </c>
    </row>
    <row r="27" spans="1:15" ht="14.4">
      <c r="A27" s="36" t="s">
        <v>7</v>
      </c>
      <c r="B27" s="96">
        <v>34925</v>
      </c>
      <c r="C27" s="96">
        <v>1776411</v>
      </c>
      <c r="D27" s="96">
        <v>83517046</v>
      </c>
      <c r="E27" s="95">
        <v>83920540</v>
      </c>
      <c r="F27" s="129">
        <f t="shared" si="8"/>
        <v>1.9660427682557696E-2</v>
      </c>
      <c r="G27" s="96">
        <f t="shared" si="5"/>
        <v>21270.041088378533</v>
      </c>
      <c r="H27" s="57">
        <v>49.007959405077621</v>
      </c>
      <c r="I27" s="91">
        <v>66.752839893307524</v>
      </c>
      <c r="J27" s="96">
        <v>80.654193636111117</v>
      </c>
      <c r="K27" s="57">
        <v>109.71412949639047</v>
      </c>
      <c r="L27" s="57">
        <v>113.11463290978946</v>
      </c>
      <c r="M27" s="57">
        <v>170.49214120911316</v>
      </c>
      <c r="N27" s="96">
        <f t="shared" si="6"/>
        <v>418.17810462309694</v>
      </c>
      <c r="O27" s="123">
        <f t="shared" si="7"/>
        <v>3.6969408277760132</v>
      </c>
    </row>
    <row r="28" spans="1:15" ht="14.4">
      <c r="A28" s="37" t="s">
        <v>190</v>
      </c>
      <c r="B28" s="96">
        <v>7</v>
      </c>
      <c r="C28" s="96">
        <v>2304</v>
      </c>
      <c r="D28" s="96">
        <v>33706</v>
      </c>
      <c r="E28" s="95">
        <v>33686</v>
      </c>
      <c r="F28" s="129">
        <f t="shared" si="8"/>
        <v>3.0381944444444445E-3</v>
      </c>
      <c r="G28" s="96">
        <f t="shared" si="5"/>
        <v>68355.782353290211</v>
      </c>
      <c r="H28" s="57">
        <v>0</v>
      </c>
      <c r="I28" s="91">
        <v>0</v>
      </c>
      <c r="J28" s="96">
        <v>0</v>
      </c>
      <c r="K28" s="57">
        <v>0</v>
      </c>
      <c r="L28" s="57">
        <v>1</v>
      </c>
      <c r="M28" s="57">
        <v>118.67323325223995</v>
      </c>
      <c r="N28" s="96">
        <f t="shared" si="6"/>
        <v>207.67815819141993</v>
      </c>
      <c r="O28" s="123">
        <f t="shared" si="7"/>
        <v>207.67815819141993</v>
      </c>
    </row>
    <row r="29" spans="1:15" ht="14.4">
      <c r="A29" s="36" t="s">
        <v>20</v>
      </c>
      <c r="B29" s="96">
        <v>4957</v>
      </c>
      <c r="C29" s="96">
        <v>140099</v>
      </c>
      <c r="D29" s="96">
        <v>10473452</v>
      </c>
      <c r="E29" s="95">
        <v>10397414</v>
      </c>
      <c r="F29" s="129">
        <f t="shared" si="8"/>
        <v>3.538212264184612E-2</v>
      </c>
      <c r="G29" s="96">
        <f t="shared" si="5"/>
        <v>13376.583002433199</v>
      </c>
      <c r="H29" s="57">
        <v>10.025347898667984</v>
      </c>
      <c r="I29" s="91">
        <v>12.125896982198419</v>
      </c>
      <c r="J29" s="96">
        <v>13.367130531557313</v>
      </c>
      <c r="K29" s="57">
        <v>18.523023736586563</v>
      </c>
      <c r="L29" s="57">
        <v>30.171523199800792</v>
      </c>
      <c r="M29" s="57">
        <v>145.79720229777155</v>
      </c>
      <c r="N29" s="96">
        <f t="shared" si="6"/>
        <v>473.29190032092572</v>
      </c>
      <c r="O29" s="123">
        <f t="shared" si="7"/>
        <v>15.686708860759493</v>
      </c>
    </row>
    <row r="30" spans="1:15" ht="14.4">
      <c r="A30" s="36" t="s">
        <v>41</v>
      </c>
      <c r="B30" s="96">
        <v>9884</v>
      </c>
      <c r="C30" s="96">
        <v>327995</v>
      </c>
      <c r="D30" s="96">
        <v>9684680</v>
      </c>
      <c r="E30" s="95">
        <v>9647952</v>
      </c>
      <c r="F30" s="129">
        <f t="shared" si="8"/>
        <v>3.0134605710452903E-2</v>
      </c>
      <c r="G30" s="96">
        <f t="shared" si="5"/>
        <v>33867.407080048077</v>
      </c>
      <c r="H30" s="57">
        <v>16.107914768479702</v>
      </c>
      <c r="I30" s="91">
        <v>25.813965975127729</v>
      </c>
      <c r="J30" s="96">
        <v>34.590714406671154</v>
      </c>
      <c r="K30" s="57">
        <v>61.540494884704501</v>
      </c>
      <c r="L30" s="57">
        <v>67.529334990934132</v>
      </c>
      <c r="M30" s="57">
        <v>392.37228282194144</v>
      </c>
      <c r="N30" s="96">
        <f t="shared" si="6"/>
        <v>1020.5809587926498</v>
      </c>
      <c r="O30" s="123">
        <f t="shared" si="7"/>
        <v>15.113149847094801</v>
      </c>
    </row>
    <row r="31" spans="1:15" ht="14.4">
      <c r="A31" s="35" t="s">
        <v>61</v>
      </c>
      <c r="B31" s="96">
        <v>29</v>
      </c>
      <c r="C31" s="96">
        <v>5754</v>
      </c>
      <c r="D31" s="96">
        <v>339037</v>
      </c>
      <c r="E31" s="95">
        <v>342378</v>
      </c>
      <c r="F31" s="129">
        <f t="shared" si="8"/>
        <v>5.0399721932568647E-3</v>
      </c>
      <c r="G31" s="96">
        <f t="shared" si="5"/>
        <v>16971.598970023922</v>
      </c>
      <c r="H31" s="57">
        <v>23.596244657662734</v>
      </c>
      <c r="I31" s="91">
        <v>29.495305822078418</v>
      </c>
      <c r="J31" s="96">
        <v>29.495305822078418</v>
      </c>
      <c r="K31" s="57">
        <v>29.495305822078418</v>
      </c>
      <c r="L31" s="57">
        <v>29.495305822078418</v>
      </c>
      <c r="M31" s="57">
        <v>76.687795137403882</v>
      </c>
      <c r="N31" s="96">
        <f t="shared" si="6"/>
        <v>85.536386884027408</v>
      </c>
      <c r="O31" s="123">
        <f t="shared" si="7"/>
        <v>2.9</v>
      </c>
    </row>
    <row r="32" spans="1:15" ht="14.4">
      <c r="A32" s="36" t="s">
        <v>16</v>
      </c>
      <c r="B32" s="96">
        <v>2252</v>
      </c>
      <c r="C32" s="96">
        <v>96926</v>
      </c>
      <c r="D32" s="96">
        <v>4882498</v>
      </c>
      <c r="E32" s="95">
        <v>4966259</v>
      </c>
      <c r="F32" s="129">
        <f t="shared" si="8"/>
        <v>2.3234219920351608E-2</v>
      </c>
      <c r="G32" s="96">
        <f t="shared" si="5"/>
        <v>19851.723441566181</v>
      </c>
      <c r="H32" s="57">
        <v>99.539211280782908</v>
      </c>
      <c r="I32" s="91">
        <v>162.62167439699925</v>
      </c>
      <c r="J32" s="96">
        <v>259.08868779874564</v>
      </c>
      <c r="K32" s="57">
        <v>359.03752546340007</v>
      </c>
      <c r="L32" s="57">
        <v>366.00117398921617</v>
      </c>
      <c r="M32" s="57">
        <v>414.1322740941215</v>
      </c>
      <c r="N32" s="96">
        <f t="shared" si="6"/>
        <v>461.23930823934796</v>
      </c>
      <c r="O32" s="123">
        <f t="shared" si="7"/>
        <v>1.2602126468942361</v>
      </c>
    </row>
    <row r="33" spans="1:15" ht="14.4">
      <c r="A33" s="35" t="s">
        <v>106</v>
      </c>
      <c r="B33" s="96">
        <v>25</v>
      </c>
      <c r="C33" s="96">
        <v>380</v>
      </c>
      <c r="D33" s="96">
        <v>84589</v>
      </c>
      <c r="E33" s="95">
        <v>85263</v>
      </c>
      <c r="F33" s="129">
        <f t="shared" si="8"/>
        <v>6.5789473684210523E-2</v>
      </c>
      <c r="G33" s="96">
        <f t="shared" si="5"/>
        <v>4492.3098748064167</v>
      </c>
      <c r="H33" s="57">
        <v>47.287472366383334</v>
      </c>
      <c r="I33" s="91">
        <v>189.14988946553333</v>
      </c>
      <c r="J33" s="96">
        <v>260.08109801510835</v>
      </c>
      <c r="K33" s="57">
        <v>283.72483419830002</v>
      </c>
      <c r="L33" s="57">
        <v>283.72483419830002</v>
      </c>
      <c r="M33" s="57">
        <v>295.54670228989585</v>
      </c>
      <c r="N33" s="96">
        <f t="shared" si="6"/>
        <v>295.54670228989585</v>
      </c>
      <c r="O33" s="123">
        <f t="shared" si="7"/>
        <v>1.0416666666666667</v>
      </c>
    </row>
    <row r="34" spans="1:15" ht="14.4">
      <c r="A34" s="36" t="s">
        <v>0</v>
      </c>
      <c r="B34" s="96">
        <v>74985</v>
      </c>
      <c r="C34" s="96">
        <v>2141201</v>
      </c>
      <c r="D34" s="96">
        <v>60550092</v>
      </c>
      <c r="E34" s="95">
        <v>60416814</v>
      </c>
      <c r="F34" s="129">
        <f t="shared" si="8"/>
        <v>3.5020065841553406E-2</v>
      </c>
      <c r="G34" s="96">
        <f t="shared" si="5"/>
        <v>35362.473107390157</v>
      </c>
      <c r="H34" s="57">
        <v>366.14312658682667</v>
      </c>
      <c r="I34" s="91">
        <v>421.94816153210797</v>
      </c>
      <c r="J34" s="96">
        <v>466.32464241342524</v>
      </c>
      <c r="K34" s="57">
        <v>578.77699013240147</v>
      </c>
      <c r="L34" s="57">
        <v>588.68614105491372</v>
      </c>
      <c r="M34" s="57">
        <v>813.55780598979106</v>
      </c>
      <c r="N34" s="96">
        <f t="shared" si="6"/>
        <v>1238.396136540965</v>
      </c>
      <c r="O34" s="123">
        <f t="shared" si="7"/>
        <v>2.1036611025389251</v>
      </c>
    </row>
    <row r="35" spans="1:15" ht="14.4">
      <c r="A35" s="35" t="s">
        <v>85</v>
      </c>
      <c r="B35" s="96">
        <v>680</v>
      </c>
      <c r="C35" s="96">
        <v>42497</v>
      </c>
      <c r="D35" s="96">
        <v>1906740</v>
      </c>
      <c r="E35" s="95">
        <v>1875793</v>
      </c>
      <c r="F35" s="129">
        <f t="shared" si="8"/>
        <v>1.6001129491493519E-2</v>
      </c>
      <c r="G35" s="96">
        <f t="shared" si="5"/>
        <v>22287.779141361694</v>
      </c>
      <c r="H35" s="57">
        <v>2.6222767655789463</v>
      </c>
      <c r="I35" s="91">
        <v>6.2934642373894709</v>
      </c>
      <c r="J35" s="96">
        <v>8.3912856498526285</v>
      </c>
      <c r="K35" s="57">
        <v>16.258115946589466</v>
      </c>
      <c r="L35" s="57">
        <v>18.355937359052625</v>
      </c>
      <c r="M35" s="57">
        <v>80.241669026715755</v>
      </c>
      <c r="N35" s="96">
        <f t="shared" si="6"/>
        <v>356.62964011873669</v>
      </c>
      <c r="O35" s="123">
        <f t="shared" si="7"/>
        <v>19.428571428571427</v>
      </c>
    </row>
    <row r="36" spans="1:15" ht="14.4">
      <c r="A36" s="37" t="s">
        <v>194</v>
      </c>
      <c r="B36" s="96">
        <v>39</v>
      </c>
      <c r="C36" s="96">
        <v>2222</v>
      </c>
      <c r="D36" s="96">
        <v>38020</v>
      </c>
      <c r="E36" s="95">
        <v>38184</v>
      </c>
      <c r="F36" s="129">
        <f t="shared" si="8"/>
        <v>1.7551755175517551E-2</v>
      </c>
      <c r="G36" s="96">
        <f t="shared" si="5"/>
        <v>58442.924776433458</v>
      </c>
      <c r="H36" s="57">
        <v>26.301946344029457</v>
      </c>
      <c r="I36" s="91">
        <v>26.301946344029457</v>
      </c>
      <c r="J36" s="96">
        <v>26.301946344029457</v>
      </c>
      <c r="K36" s="57">
        <v>26.301946344029457</v>
      </c>
      <c r="L36" s="57">
        <v>26.301946344029457</v>
      </c>
      <c r="M36" s="57">
        <v>210.41557075223565</v>
      </c>
      <c r="N36" s="96">
        <f t="shared" si="6"/>
        <v>1025.7759074171488</v>
      </c>
      <c r="O36" s="123">
        <f t="shared" si="7"/>
        <v>39</v>
      </c>
    </row>
    <row r="37" spans="1:15" ht="14.4">
      <c r="A37" s="35" t="s">
        <v>73</v>
      </c>
      <c r="B37" s="96">
        <v>1643</v>
      </c>
      <c r="C37" s="96">
        <v>146637</v>
      </c>
      <c r="D37" s="96">
        <v>2759631</v>
      </c>
      <c r="E37" s="95">
        <v>2703419</v>
      </c>
      <c r="F37" s="129">
        <f t="shared" si="8"/>
        <v>1.1204539099954308E-2</v>
      </c>
      <c r="G37" s="96">
        <f t="shared" si="5"/>
        <v>53136.451938683109</v>
      </c>
      <c r="H37" s="57">
        <v>11.595753200337292</v>
      </c>
      <c r="I37" s="91">
        <v>14.494691500421615</v>
      </c>
      <c r="J37" s="96">
        <v>16.668895225484857</v>
      </c>
      <c r="K37" s="57">
        <v>28.98938300084323</v>
      </c>
      <c r="L37" s="57">
        <v>31.52595401341701</v>
      </c>
      <c r="M37" s="57">
        <v>139.87377297906858</v>
      </c>
      <c r="N37" s="96">
        <f t="shared" si="6"/>
        <v>595.36945337981786</v>
      </c>
      <c r="O37" s="123">
        <f t="shared" si="7"/>
        <v>18.885057471264371</v>
      </c>
    </row>
    <row r="38" spans="1:15" ht="14.4">
      <c r="A38" s="35" t="s">
        <v>56</v>
      </c>
      <c r="B38" s="57">
        <v>503</v>
      </c>
      <c r="C38" s="57">
        <v>46838</v>
      </c>
      <c r="D38" s="96">
        <v>615730</v>
      </c>
      <c r="E38" s="95">
        <v>631277</v>
      </c>
      <c r="F38" s="129">
        <f t="shared" si="8"/>
        <v>1.0739143430547845E-2</v>
      </c>
      <c r="G38" s="96">
        <f t="shared" si="5"/>
        <v>76069.056242184073</v>
      </c>
      <c r="H38" s="57">
        <v>112.06210514348821</v>
      </c>
      <c r="I38" s="91">
        <v>134.79934386825394</v>
      </c>
      <c r="J38" s="96">
        <v>149.41614019131762</v>
      </c>
      <c r="K38" s="57">
        <v>180.2738213177854</v>
      </c>
      <c r="L38" s="57">
        <v>201.3869715622107</v>
      </c>
      <c r="M38" s="57">
        <v>425.51118184918715</v>
      </c>
      <c r="N38" s="96">
        <f t="shared" si="6"/>
        <v>816.91650561122572</v>
      </c>
      <c r="O38" s="123">
        <f t="shared" si="7"/>
        <v>4.056451612903226</v>
      </c>
    </row>
    <row r="39" spans="1:15" ht="14.4">
      <c r="A39" s="35" t="s">
        <v>99</v>
      </c>
      <c r="B39" s="96">
        <v>220</v>
      </c>
      <c r="C39" s="96">
        <v>13082</v>
      </c>
      <c r="D39" s="96">
        <v>440377</v>
      </c>
      <c r="E39" s="95">
        <v>442142</v>
      </c>
      <c r="F39" s="129">
        <f t="shared" si="8"/>
        <v>1.6817000458645467E-2</v>
      </c>
      <c r="G39" s="96">
        <f t="shared" si="5"/>
        <v>29706.365227975122</v>
      </c>
      <c r="H39" s="57">
        <v>6.8123448772301911</v>
      </c>
      <c r="I39" s="91">
        <v>6.8123448772301911</v>
      </c>
      <c r="J39" s="96">
        <v>9.0831265029735881</v>
      </c>
      <c r="K39" s="57">
        <v>20.437034631690572</v>
      </c>
      <c r="L39" s="57">
        <v>36.332506011894353</v>
      </c>
      <c r="M39" s="57">
        <v>252.05676045751707</v>
      </c>
      <c r="N39" s="96">
        <f t="shared" si="6"/>
        <v>499.57195766354738</v>
      </c>
      <c r="O39" s="123">
        <f t="shared" si="7"/>
        <v>13.75</v>
      </c>
    </row>
    <row r="40" spans="1:15" s="3" customFormat="1" ht="14.4">
      <c r="A40" s="35" t="s">
        <v>59</v>
      </c>
      <c r="B40" s="57">
        <v>3037</v>
      </c>
      <c r="C40" s="57">
        <v>145873</v>
      </c>
      <c r="D40" s="96">
        <v>4043258</v>
      </c>
      <c r="E40" s="95">
        <v>4029222</v>
      </c>
      <c r="F40" s="129">
        <f t="shared" si="8"/>
        <v>2.0819479958594119E-2</v>
      </c>
      <c r="G40" s="96">
        <f t="shared" si="5"/>
        <v>36078.083565283247</v>
      </c>
      <c r="H40" s="57">
        <v>13.355566229016302</v>
      </c>
      <c r="I40" s="91">
        <v>19.786024042987115</v>
      </c>
      <c r="J40" s="96">
        <v>30.173686665555351</v>
      </c>
      <c r="K40" s="57">
        <v>169.17050556753983</v>
      </c>
      <c r="L40" s="57">
        <v>286.65002332277584</v>
      </c>
      <c r="M40" s="57">
        <v>526.80289014453194</v>
      </c>
      <c r="N40" s="96">
        <f t="shared" si="6"/>
        <v>751.12693773189835</v>
      </c>
      <c r="O40" s="123">
        <f t="shared" si="7"/>
        <v>2.6203623813632442</v>
      </c>
    </row>
    <row r="41" spans="1:15" ht="14.4">
      <c r="A41" s="35" t="s">
        <v>125</v>
      </c>
      <c r="B41" s="96">
        <v>3</v>
      </c>
      <c r="C41" s="96">
        <v>901</v>
      </c>
      <c r="D41" s="96">
        <v>38967</v>
      </c>
      <c r="E41" s="95">
        <v>39385</v>
      </c>
      <c r="F41" s="129">
        <f t="shared" si="8"/>
        <v>3.3296337402885681E-3</v>
      </c>
      <c r="G41" s="96">
        <f t="shared" si="5"/>
        <v>23122.128980932583</v>
      </c>
      <c r="H41" s="57">
        <v>76.988220802217256</v>
      </c>
      <c r="I41" s="91">
        <v>102.65096106962301</v>
      </c>
      <c r="J41" s="96">
        <v>102.65096106962301</v>
      </c>
      <c r="K41" s="57">
        <v>102.65096106962301</v>
      </c>
      <c r="L41" s="57">
        <v>25.662740267405752</v>
      </c>
      <c r="M41" s="57">
        <v>76.988220802217256</v>
      </c>
      <c r="N41" s="96">
        <f t="shared" si="6"/>
        <v>76.98822080221727</v>
      </c>
      <c r="O41" s="123">
        <f t="shared" si="7"/>
        <v>3.0000000000000004</v>
      </c>
    </row>
    <row r="42" spans="1:15" ht="14.4">
      <c r="A42" s="35" t="s">
        <v>105</v>
      </c>
      <c r="B42" s="96">
        <v>684</v>
      </c>
      <c r="C42" s="96">
        <v>48856</v>
      </c>
      <c r="D42" s="96">
        <v>627988</v>
      </c>
      <c r="E42" s="95">
        <v>628106</v>
      </c>
      <c r="F42" s="129">
        <f t="shared" si="8"/>
        <v>1.4000327493040773E-2</v>
      </c>
      <c r="G42" s="96">
        <f t="shared" ref="G42:G59" si="9">C42*1000000/D42</f>
        <v>77797.664923533564</v>
      </c>
      <c r="H42" s="57">
        <v>6.3695484627094787</v>
      </c>
      <c r="I42" s="91">
        <v>7.9619355783868482</v>
      </c>
      <c r="J42" s="96">
        <v>11.146709809741587</v>
      </c>
      <c r="K42" s="57">
        <v>50.95638770167583</v>
      </c>
      <c r="L42" s="57">
        <v>195.86361522831646</v>
      </c>
      <c r="M42" s="57">
        <v>691.09600820397839</v>
      </c>
      <c r="N42" s="96">
        <f t="shared" ref="N42:N59" si="10">B42/D42*1000000</f>
        <v>1089.1927871233208</v>
      </c>
      <c r="O42" s="123">
        <f t="shared" ref="O42:O59" si="11">N42/L42</f>
        <v>5.5609756097560981</v>
      </c>
    </row>
    <row r="43" spans="1:15" ht="14.4">
      <c r="A43" s="36" t="s">
        <v>5</v>
      </c>
      <c r="B43" s="96">
        <v>11612</v>
      </c>
      <c r="C43" s="96">
        <v>821163</v>
      </c>
      <c r="D43" s="96">
        <v>17097123</v>
      </c>
      <c r="E43" s="95">
        <v>17154177</v>
      </c>
      <c r="F43" s="129">
        <f t="shared" si="8"/>
        <v>1.4140919646891056E-2</v>
      </c>
      <c r="G43" s="96">
        <f t="shared" si="9"/>
        <v>48029.308790724615</v>
      </c>
      <c r="H43" s="57">
        <v>193.89227064693867</v>
      </c>
      <c r="I43" s="91">
        <v>250.86091969976468</v>
      </c>
      <c r="J43" s="96">
        <v>291.68650187519853</v>
      </c>
      <c r="K43" s="57">
        <v>358.89079115825513</v>
      </c>
      <c r="L43" s="57">
        <v>366.14347337853275</v>
      </c>
      <c r="M43" s="57">
        <v>518.80073624082831</v>
      </c>
      <c r="N43" s="96">
        <f t="shared" si="10"/>
        <v>679.17859630535509</v>
      </c>
      <c r="O43" s="123">
        <f t="shared" si="11"/>
        <v>1.8549520766773167</v>
      </c>
    </row>
    <row r="44" spans="1:15" ht="14.4">
      <c r="A44" s="35" t="s">
        <v>74</v>
      </c>
      <c r="B44" s="96">
        <v>2522</v>
      </c>
      <c r="C44" s="96">
        <v>83789</v>
      </c>
      <c r="D44" s="96">
        <v>2083458</v>
      </c>
      <c r="E44" s="95">
        <v>2083331</v>
      </c>
      <c r="F44" s="129">
        <f t="shared" si="8"/>
        <v>3.0099416391173067E-2</v>
      </c>
      <c r="G44" s="96">
        <f t="shared" si="9"/>
        <v>40216.313455802803</v>
      </c>
      <c r="H44" s="57">
        <v>22.078678811859898</v>
      </c>
      <c r="I44" s="91">
        <v>26.878391597046832</v>
      </c>
      <c r="J44" s="96">
        <v>39.357644838532863</v>
      </c>
      <c r="K44" s="57">
        <v>202.54787953488864</v>
      </c>
      <c r="L44" s="57">
        <v>320.62081405048724</v>
      </c>
      <c r="M44" s="57">
        <v>713.71729115729715</v>
      </c>
      <c r="N44" s="96">
        <f t="shared" si="10"/>
        <v>1210.4875644241449</v>
      </c>
      <c r="O44" s="123">
        <f t="shared" si="11"/>
        <v>3.7754491017964069</v>
      </c>
    </row>
    <row r="45" spans="1:15" ht="14.4">
      <c r="A45" s="36" t="s">
        <v>32</v>
      </c>
      <c r="B45" s="96">
        <v>436</v>
      </c>
      <c r="C45" s="96">
        <v>50266</v>
      </c>
      <c r="D45" s="96">
        <v>5378859</v>
      </c>
      <c r="E45" s="95">
        <v>5443013</v>
      </c>
      <c r="F45" s="129">
        <f t="shared" si="8"/>
        <v>8.673855090916326E-3</v>
      </c>
      <c r="G45" s="96">
        <f t="shared" si="9"/>
        <v>9345.1046030394173</v>
      </c>
      <c r="H45" s="57">
        <v>29.188346450427499</v>
      </c>
      <c r="I45" s="91">
        <v>36.067128734923152</v>
      </c>
      <c r="J45" s="96">
        <v>39.04173729038073</v>
      </c>
      <c r="K45" s="57">
        <v>47.407823852605169</v>
      </c>
      <c r="L45" s="57">
        <v>49.266954199766161</v>
      </c>
      <c r="M45" s="57">
        <v>56.889388623126209</v>
      </c>
      <c r="N45" s="96">
        <f t="shared" si="10"/>
        <v>81.058083136219039</v>
      </c>
      <c r="O45" s="123">
        <f t="shared" si="11"/>
        <v>1.6452830188679244</v>
      </c>
    </row>
    <row r="46" spans="1:15" ht="14.4">
      <c r="A46" s="36" t="s">
        <v>30</v>
      </c>
      <c r="B46" s="96">
        <v>29119</v>
      </c>
      <c r="C46" s="96">
        <v>1318562</v>
      </c>
      <c r="D46" s="96">
        <v>37887771</v>
      </c>
      <c r="E46" s="95">
        <v>37825610</v>
      </c>
      <c r="F46" s="129">
        <f t="shared" si="8"/>
        <v>2.2083906558811796E-2</v>
      </c>
      <c r="G46" s="96">
        <f t="shared" si="9"/>
        <v>34801.783403937909</v>
      </c>
      <c r="H46" s="57">
        <v>8.3932095134337672</v>
      </c>
      <c r="I46" s="91">
        <v>12.220301901634699</v>
      </c>
      <c r="J46" s="96">
        <v>17.525443763899439</v>
      </c>
      <c r="K46" s="57">
        <v>42.863434747850434</v>
      </c>
      <c r="L46" s="57">
        <v>59.04279774072748</v>
      </c>
      <c r="M46" s="57">
        <v>359.4299596035882</v>
      </c>
      <c r="N46" s="96">
        <f t="shared" si="10"/>
        <v>768.55933277257191</v>
      </c>
      <c r="O46" s="123">
        <f t="shared" si="11"/>
        <v>13.016987036209208</v>
      </c>
    </row>
    <row r="47" spans="1:15" ht="14.4">
      <c r="A47" s="36" t="s">
        <v>12</v>
      </c>
      <c r="B47" s="96">
        <v>7118</v>
      </c>
      <c r="C47" s="96">
        <v>427254</v>
      </c>
      <c r="D47" s="96">
        <v>10226178</v>
      </c>
      <c r="E47" s="95">
        <v>10181688</v>
      </c>
      <c r="F47" s="129">
        <f t="shared" si="8"/>
        <v>1.665987913512805E-2</v>
      </c>
      <c r="G47" s="96">
        <f t="shared" si="9"/>
        <v>41780.41884269959</v>
      </c>
      <c r="H47" s="57">
        <v>61.508806124829825</v>
      </c>
      <c r="I47" s="91">
        <v>80.186360925851275</v>
      </c>
      <c r="J47" s="96">
        <v>100.03737466725104</v>
      </c>
      <c r="K47" s="57">
        <v>165.16434585824734</v>
      </c>
      <c r="L47" s="57">
        <v>183.64632416920574</v>
      </c>
      <c r="M47" s="57">
        <v>373.94224900055525</v>
      </c>
      <c r="N47" s="96">
        <f t="shared" si="10"/>
        <v>696.05672813440174</v>
      </c>
      <c r="O47" s="123">
        <f t="shared" si="11"/>
        <v>3.7902023429179978</v>
      </c>
    </row>
    <row r="48" spans="1:15" ht="14.4">
      <c r="A48" s="36" t="s">
        <v>15</v>
      </c>
      <c r="B48" s="96">
        <v>15979</v>
      </c>
      <c r="C48" s="96">
        <v>640429</v>
      </c>
      <c r="D48" s="96">
        <v>19364558</v>
      </c>
      <c r="E48" s="95">
        <v>19173223</v>
      </c>
      <c r="F48" s="129">
        <f t="shared" si="8"/>
        <v>2.495046289284214E-2</v>
      </c>
      <c r="G48" s="96">
        <f t="shared" si="9"/>
        <v>33072.224008417856</v>
      </c>
      <c r="H48" s="57">
        <v>20.656293833301024</v>
      </c>
      <c r="I48" s="91">
        <v>28.505685489955411</v>
      </c>
      <c r="J48" s="96">
        <v>38.988754610355684</v>
      </c>
      <c r="K48" s="57">
        <v>104.62412826566968</v>
      </c>
      <c r="L48" s="57">
        <v>221.28054768923721</v>
      </c>
      <c r="M48" s="57">
        <v>518.8344603579385</v>
      </c>
      <c r="N48" s="96">
        <f t="shared" si="10"/>
        <v>825.16729790579257</v>
      </c>
      <c r="O48" s="123">
        <f t="shared" si="11"/>
        <v>3.7290548424737455</v>
      </c>
    </row>
    <row r="49" spans="1:15" ht="14.4">
      <c r="A49" s="36" t="s">
        <v>19</v>
      </c>
      <c r="B49" s="96">
        <v>58506</v>
      </c>
      <c r="C49" s="96">
        <v>3236787</v>
      </c>
      <c r="D49" s="96">
        <v>145872260</v>
      </c>
      <c r="E49" s="95">
        <v>145966240</v>
      </c>
      <c r="F49" s="129">
        <f t="shared" si="8"/>
        <v>1.8075332111751562E-2</v>
      </c>
      <c r="G49" s="96">
        <f t="shared" si="9"/>
        <v>22189.187992288596</v>
      </c>
      <c r="H49" s="57">
        <v>1.8715004484060231</v>
      </c>
      <c r="I49" s="91">
        <v>4.2160174936619201</v>
      </c>
      <c r="J49" s="96">
        <v>8.377192483341247</v>
      </c>
      <c r="K49" s="57">
        <v>84.60827301914702</v>
      </c>
      <c r="L49" s="57">
        <v>129.68195597984155</v>
      </c>
      <c r="M49" s="57">
        <v>248.01836894828392</v>
      </c>
      <c r="N49" s="96">
        <f t="shared" si="10"/>
        <v>401.07694225070622</v>
      </c>
      <c r="O49" s="123">
        <f t="shared" si="11"/>
        <v>3.0927736956176983</v>
      </c>
    </row>
    <row r="50" spans="1:15" ht="14.4">
      <c r="A50" s="35" t="s">
        <v>98</v>
      </c>
      <c r="B50" s="57">
        <v>59</v>
      </c>
      <c r="C50" s="57">
        <v>2428</v>
      </c>
      <c r="D50" s="57">
        <v>33864</v>
      </c>
      <c r="E50" s="95">
        <v>33967</v>
      </c>
      <c r="F50" s="129">
        <f t="shared" si="8"/>
        <v>2.4299835255354202E-2</v>
      </c>
      <c r="G50" s="57">
        <f t="shared" si="9"/>
        <v>71698.558941648953</v>
      </c>
      <c r="H50" s="57">
        <v>1122.1356012284432</v>
      </c>
      <c r="I50" s="91">
        <v>1181.1953697141507</v>
      </c>
      <c r="J50" s="57">
        <v>1210.7252539570045</v>
      </c>
      <c r="K50" s="57">
        <v>1240.2551381998583</v>
      </c>
      <c r="L50" s="57">
        <v>1240.2551381998583</v>
      </c>
      <c r="M50" s="57">
        <v>1269.785022442712</v>
      </c>
      <c r="N50" s="96">
        <f t="shared" si="10"/>
        <v>1742.2631703283723</v>
      </c>
      <c r="O50" s="123">
        <f t="shared" si="11"/>
        <v>1.4047619047619047</v>
      </c>
    </row>
    <row r="51" spans="1:15" ht="14.4">
      <c r="A51" s="36" t="s">
        <v>33</v>
      </c>
      <c r="B51" s="96">
        <v>3325</v>
      </c>
      <c r="C51" s="96">
        <v>343870</v>
      </c>
      <c r="D51" s="96">
        <v>8772228</v>
      </c>
      <c r="E51" s="95">
        <v>8719620</v>
      </c>
      <c r="F51" s="129">
        <f t="shared" si="8"/>
        <v>9.6693517899206095E-3</v>
      </c>
      <c r="G51" s="96">
        <f t="shared" si="9"/>
        <v>39199.847518783143</v>
      </c>
      <c r="H51" s="57">
        <v>11.741600879502904</v>
      </c>
      <c r="I51" s="91">
        <v>15.845461381076735</v>
      </c>
      <c r="J51" s="96">
        <v>21.545267633262611</v>
      </c>
      <c r="K51" s="57">
        <v>53.806171020634665</v>
      </c>
      <c r="L51" s="57">
        <v>83.901148032176096</v>
      </c>
      <c r="M51" s="57">
        <v>133.14747405106206</v>
      </c>
      <c r="N51" s="96">
        <f t="shared" si="10"/>
        <v>379.03711577036074</v>
      </c>
      <c r="O51" s="123">
        <f t="shared" si="11"/>
        <v>4.5176630434782608</v>
      </c>
    </row>
    <row r="52" spans="1:15" ht="14.4">
      <c r="A52" s="35" t="s">
        <v>76</v>
      </c>
      <c r="B52" s="96">
        <v>2317</v>
      </c>
      <c r="C52" s="96">
        <v>187463</v>
      </c>
      <c r="D52" s="96">
        <v>5457012</v>
      </c>
      <c r="E52" s="95">
        <v>5460985</v>
      </c>
      <c r="F52" s="129">
        <f t="shared" si="8"/>
        <v>1.2359772328406139E-2</v>
      </c>
      <c r="G52" s="96">
        <f t="shared" si="9"/>
        <v>34352.682383692758</v>
      </c>
      <c r="H52" s="57">
        <v>1.4660037397755401</v>
      </c>
      <c r="I52" s="91">
        <v>3.1152579470230228</v>
      </c>
      <c r="J52" s="96">
        <v>4.3980112193266203</v>
      </c>
      <c r="K52" s="57">
        <v>5.1310130892143908</v>
      </c>
      <c r="L52" s="57">
        <v>6.9635177639338162</v>
      </c>
      <c r="M52" s="57">
        <v>122.96106367367344</v>
      </c>
      <c r="N52" s="96">
        <f t="shared" si="10"/>
        <v>424.59133313249083</v>
      </c>
      <c r="O52" s="123">
        <f t="shared" si="11"/>
        <v>60.973684210526315</v>
      </c>
    </row>
    <row r="53" spans="1:15" ht="14.4">
      <c r="A53" s="35" t="s">
        <v>69</v>
      </c>
      <c r="B53" s="96">
        <v>2803</v>
      </c>
      <c r="C53" s="96">
        <v>125086</v>
      </c>
      <c r="D53" s="96">
        <v>2078654</v>
      </c>
      <c r="E53" s="95">
        <v>2079083</v>
      </c>
      <c r="F53" s="129">
        <f t="shared" si="8"/>
        <v>2.2408582894968262E-2</v>
      </c>
      <c r="G53" s="96">
        <f t="shared" si="9"/>
        <v>60176.441100827746</v>
      </c>
      <c r="H53" s="57">
        <v>31.751315995831916</v>
      </c>
      <c r="I53" s="91">
        <v>38.486443631311417</v>
      </c>
      <c r="J53" s="96">
        <v>45.22157126679091</v>
      </c>
      <c r="K53" s="57">
        <v>53.881021083835982</v>
      </c>
      <c r="L53" s="57">
        <v>64.945873627838012</v>
      </c>
      <c r="M53" s="57">
        <v>506.09673375174509</v>
      </c>
      <c r="N53" s="96">
        <f t="shared" si="10"/>
        <v>1348.4687687320736</v>
      </c>
      <c r="O53" s="123">
        <f t="shared" si="11"/>
        <v>20.762962962962963</v>
      </c>
    </row>
    <row r="54" spans="1:15" ht="14.4">
      <c r="A54" s="36" t="s">
        <v>1</v>
      </c>
      <c r="B54" s="96">
        <v>50837</v>
      </c>
      <c r="C54" s="96">
        <v>1936718</v>
      </c>
      <c r="D54" s="96">
        <v>46736782</v>
      </c>
      <c r="E54" s="95">
        <v>46763975</v>
      </c>
      <c r="F54" s="129">
        <f t="shared" si="8"/>
        <v>2.6249046066593073E-2</v>
      </c>
      <c r="G54" s="96">
        <f t="shared" si="9"/>
        <v>41438.839327876703</v>
      </c>
      <c r="H54" s="57">
        <v>413.27192787898832</v>
      </c>
      <c r="I54" s="91">
        <v>481.93305221570455</v>
      </c>
      <c r="J54" s="96">
        <v>537.05024021551162</v>
      </c>
      <c r="K54" s="57">
        <v>608.08636760656736</v>
      </c>
      <c r="L54" s="57">
        <v>647.09204839990912</v>
      </c>
      <c r="M54" s="57">
        <v>911.89419074680836</v>
      </c>
      <c r="N54" s="96">
        <f t="shared" si="10"/>
        <v>1087.7300024635842</v>
      </c>
      <c r="O54" s="123">
        <f t="shared" si="11"/>
        <v>1.6809509638594053</v>
      </c>
    </row>
    <row r="55" spans="1:15" ht="14.4">
      <c r="A55" s="36" t="s">
        <v>8</v>
      </c>
      <c r="B55" s="96">
        <v>8727</v>
      </c>
      <c r="C55" s="96">
        <v>437379</v>
      </c>
      <c r="D55" s="96">
        <v>10036391</v>
      </c>
      <c r="E55" s="95">
        <v>10131533</v>
      </c>
      <c r="F55" s="129">
        <f t="shared" si="8"/>
        <v>1.9952946986480834E-2</v>
      </c>
      <c r="G55" s="96">
        <f t="shared" si="9"/>
        <v>43579.310531046467</v>
      </c>
      <c r="H55" s="57">
        <v>132.81666686760212</v>
      </c>
      <c r="I55" s="91">
        <v>214.41970525062246</v>
      </c>
      <c r="J55" s="96">
        <v>265.93224596371346</v>
      </c>
      <c r="K55" s="57">
        <v>559.86260399779167</v>
      </c>
      <c r="L55" s="57">
        <v>583.87521968803333</v>
      </c>
      <c r="M55" s="57">
        <v>638.27724527671353</v>
      </c>
      <c r="N55" s="96">
        <f t="shared" si="10"/>
        <v>869.53567273335602</v>
      </c>
      <c r="O55" s="123">
        <f t="shared" si="11"/>
        <v>1.4892491467576789</v>
      </c>
    </row>
    <row r="56" spans="1:15" ht="14.4">
      <c r="A56" s="36" t="s">
        <v>10</v>
      </c>
      <c r="B56" s="96">
        <v>7745</v>
      </c>
      <c r="C56" s="96">
        <v>452296</v>
      </c>
      <c r="D56" s="96">
        <v>8591361</v>
      </c>
      <c r="E56" s="95">
        <v>8687107</v>
      </c>
      <c r="F56" s="129">
        <f t="shared" si="8"/>
        <v>1.712374197428233E-2</v>
      </c>
      <c r="G56" s="96">
        <f t="shared" si="9"/>
        <v>52645.442322817071</v>
      </c>
      <c r="H56" s="57">
        <v>149.91803976110421</v>
      </c>
      <c r="I56" s="91">
        <v>180.53018607878309</v>
      </c>
      <c r="J56" s="96">
        <v>204.15857278026147</v>
      </c>
      <c r="K56" s="57">
        <v>229.18371140497996</v>
      </c>
      <c r="L56" s="57">
        <v>237.33143095721388</v>
      </c>
      <c r="M56" s="57">
        <v>469.19225021507071</v>
      </c>
      <c r="N56" s="96">
        <f t="shared" si="10"/>
        <v>901.48697045788208</v>
      </c>
      <c r="O56" s="123">
        <f t="shared" si="11"/>
        <v>3.7984306032368811</v>
      </c>
    </row>
    <row r="57" spans="1:15" ht="14.4">
      <c r="A57" s="39" t="s">
        <v>34</v>
      </c>
      <c r="B57" s="110">
        <v>18854</v>
      </c>
      <c r="C57" s="110">
        <v>1074093</v>
      </c>
      <c r="D57" s="110">
        <v>43993643</v>
      </c>
      <c r="E57" s="95">
        <v>43601631</v>
      </c>
      <c r="F57" s="129">
        <f t="shared" si="8"/>
        <v>1.7553414834655844E-2</v>
      </c>
      <c r="G57" s="96">
        <f t="shared" si="9"/>
        <v>24414.73191933662</v>
      </c>
      <c r="H57" s="57">
        <v>2.8413195970154144</v>
      </c>
      <c r="I57" s="91">
        <v>4.3869974577917992</v>
      </c>
      <c r="J57" s="96">
        <v>6.3418253405384046</v>
      </c>
      <c r="K57" s="57">
        <v>33.754876812543124</v>
      </c>
      <c r="L57" s="57">
        <v>75.920059632251863</v>
      </c>
      <c r="M57" s="57">
        <v>248.92232725532642</v>
      </c>
      <c r="N57" s="96">
        <f t="shared" si="10"/>
        <v>428.56191745702898</v>
      </c>
      <c r="O57" s="123">
        <f t="shared" si="11"/>
        <v>5.6449101796407195</v>
      </c>
    </row>
    <row r="58" spans="1:15" ht="14.4">
      <c r="A58" s="39" t="s">
        <v>46</v>
      </c>
      <c r="B58" s="110">
        <v>75024</v>
      </c>
      <c r="C58" s="110">
        <v>2654779</v>
      </c>
      <c r="D58" s="96">
        <v>67530161</v>
      </c>
      <c r="E58" s="95">
        <v>68068467</v>
      </c>
      <c r="F58" s="129">
        <f t="shared" si="8"/>
        <v>2.8259979455917045E-2</v>
      </c>
      <c r="G58" s="96">
        <f t="shared" si="9"/>
        <v>39312.493272450512</v>
      </c>
      <c r="H58" s="57">
        <v>203.30175134633546</v>
      </c>
      <c r="I58" s="91">
        <v>277.47601549476536</v>
      </c>
      <c r="J58" s="96">
        <v>407.37352899247492</v>
      </c>
      <c r="K58" s="57">
        <v>670.81137271389002</v>
      </c>
      <c r="L58" s="57">
        <v>617.26492848136411</v>
      </c>
      <c r="M58" s="57">
        <v>808.91262794412705</v>
      </c>
      <c r="N58" s="96">
        <f t="shared" si="10"/>
        <v>1110.9702522403286</v>
      </c>
      <c r="O58" s="123">
        <f t="shared" si="11"/>
        <v>1.7998272718549082</v>
      </c>
    </row>
    <row r="59" spans="1:15" ht="14.4">
      <c r="A59" s="40" t="s">
        <v>191</v>
      </c>
      <c r="B59" s="110">
        <v>0</v>
      </c>
      <c r="C59" s="110">
        <v>27</v>
      </c>
      <c r="D59" s="96">
        <v>815</v>
      </c>
      <c r="E59" s="57">
        <v>802</v>
      </c>
      <c r="F59" s="129">
        <f t="shared" si="8"/>
        <v>0</v>
      </c>
      <c r="G59" s="96">
        <f t="shared" si="9"/>
        <v>33128.834355828221</v>
      </c>
      <c r="H59" s="57">
        <v>0</v>
      </c>
      <c r="I59" s="91">
        <v>0</v>
      </c>
      <c r="J59" s="96">
        <v>0</v>
      </c>
      <c r="K59" s="57">
        <v>0</v>
      </c>
      <c r="L59" s="57">
        <v>1</v>
      </c>
      <c r="M59" s="57">
        <v>0</v>
      </c>
      <c r="N59" s="96">
        <f t="shared" si="10"/>
        <v>0</v>
      </c>
      <c r="O59" s="123">
        <f t="shared" si="11"/>
        <v>0</v>
      </c>
    </row>
    <row r="60" spans="1:15" s="92" customFormat="1">
      <c r="A60" s="28" t="s">
        <v>257</v>
      </c>
      <c r="B60" s="111">
        <f>SUM(B10:B59)</f>
        <v>552600</v>
      </c>
      <c r="C60" s="111">
        <f>SUM(C10:C59)</f>
        <v>24192860</v>
      </c>
      <c r="D60" s="111">
        <v>750252370</v>
      </c>
      <c r="E60" s="111">
        <v>750954291</v>
      </c>
      <c r="F60" s="132">
        <f t="shared" ref="F60" si="12">B60/C60</f>
        <v>2.2841449915388258E-2</v>
      </c>
      <c r="G60" s="111">
        <f t="shared" ref="G60" si="13">C60*1000000/D60</f>
        <v>32246.29600303695</v>
      </c>
      <c r="H60" s="111">
        <v>123.49711071222607</v>
      </c>
      <c r="I60" s="7">
        <v>153.52967162236357</v>
      </c>
      <c r="J60" s="111">
        <v>183.97542682870832</v>
      </c>
      <c r="K60" s="102">
        <v>265.38403337532941</v>
      </c>
      <c r="L60" s="102">
        <v>285.50526271579787</v>
      </c>
      <c r="M60" s="102">
        <v>471.07215402731748</v>
      </c>
      <c r="N60" s="111">
        <f t="shared" ref="N60" si="14">B60/D60*1000000</f>
        <v>736.55215511015319</v>
      </c>
      <c r="O60" s="127">
        <f t="shared" ref="O60" si="15">N60/L60</f>
        <v>2.5798198887960377</v>
      </c>
    </row>
    <row r="61" spans="1:15" s="3" customFormat="1">
      <c r="A61" s="41"/>
      <c r="B61" s="105"/>
      <c r="C61" s="105"/>
      <c r="D61" s="105"/>
      <c r="E61" s="105"/>
      <c r="F61" s="133"/>
      <c r="G61" s="105"/>
      <c r="H61" s="52"/>
      <c r="I61" s="88"/>
      <c r="J61" s="105"/>
      <c r="K61" s="105"/>
      <c r="L61" s="105"/>
      <c r="M61" s="22"/>
      <c r="N61" s="105"/>
      <c r="O61" s="126"/>
    </row>
    <row r="62" spans="1:15">
      <c r="A62" s="42" t="s">
        <v>256</v>
      </c>
      <c r="B62" s="73"/>
      <c r="C62" s="73"/>
      <c r="D62" s="23"/>
      <c r="E62" s="23"/>
      <c r="F62" s="131"/>
      <c r="G62" s="104"/>
      <c r="H62" s="52"/>
      <c r="J62" s="104"/>
      <c r="K62" s="104"/>
      <c r="L62" s="104"/>
      <c r="M62" s="100"/>
      <c r="N62" s="104"/>
    </row>
    <row r="63" spans="1:15" s="120" customFormat="1" ht="57.6">
      <c r="A63" s="119" t="s">
        <v>250</v>
      </c>
      <c r="B63" s="7" t="s">
        <v>302</v>
      </c>
      <c r="C63" s="7" t="s">
        <v>303</v>
      </c>
      <c r="D63" s="7" t="s">
        <v>300</v>
      </c>
      <c r="E63" s="7" t="s">
        <v>299</v>
      </c>
      <c r="F63" s="128" t="s">
        <v>304</v>
      </c>
      <c r="G63" s="7" t="s">
        <v>286</v>
      </c>
      <c r="H63" s="7" t="s">
        <v>264</v>
      </c>
      <c r="I63" s="7" t="s">
        <v>265</v>
      </c>
      <c r="J63" s="7" t="s">
        <v>266</v>
      </c>
      <c r="K63" s="7" t="s">
        <v>285</v>
      </c>
      <c r="L63" s="7" t="s">
        <v>287</v>
      </c>
      <c r="M63" s="7" t="s">
        <v>289</v>
      </c>
      <c r="N63" s="7" t="s">
        <v>301</v>
      </c>
      <c r="O63" s="122" t="s">
        <v>298</v>
      </c>
    </row>
    <row r="64" spans="1:15" ht="14.4">
      <c r="A64" s="35" t="s">
        <v>208</v>
      </c>
      <c r="B64" s="96">
        <v>0</v>
      </c>
      <c r="C64" s="96">
        <v>0</v>
      </c>
      <c r="D64" s="96">
        <v>104579</v>
      </c>
      <c r="E64" s="95">
        <v>104347</v>
      </c>
      <c r="F64" s="129">
        <v>0</v>
      </c>
      <c r="G64" s="96">
        <f t="shared" ref="G64:G95" si="16">C64*1000000/D64</f>
        <v>0</v>
      </c>
      <c r="H64" s="57">
        <v>0</v>
      </c>
      <c r="I64" s="91">
        <v>0</v>
      </c>
      <c r="J64" s="96">
        <v>0</v>
      </c>
      <c r="K64" s="57">
        <v>0</v>
      </c>
      <c r="L64" s="57">
        <v>1</v>
      </c>
      <c r="M64" s="57">
        <v>0</v>
      </c>
      <c r="N64" s="96">
        <f t="shared" ref="N64:N95" si="17">B64/D64*1000000</f>
        <v>0</v>
      </c>
      <c r="O64" s="123">
        <f t="shared" ref="O64:O95" si="18">N64/L64</f>
        <v>0</v>
      </c>
    </row>
    <row r="65" spans="1:15" ht="14.4">
      <c r="A65" s="43" t="s">
        <v>283</v>
      </c>
      <c r="B65" s="112">
        <v>0</v>
      </c>
      <c r="C65" s="112">
        <v>15</v>
      </c>
      <c r="D65" s="112">
        <v>14872</v>
      </c>
      <c r="E65" s="95">
        <v>15072</v>
      </c>
      <c r="F65" s="129">
        <f t="shared" ref="F65:F104" si="19">B65/C65</f>
        <v>0</v>
      </c>
      <c r="G65" s="96">
        <f t="shared" si="16"/>
        <v>1008.606777837547</v>
      </c>
      <c r="H65" s="57">
        <v>0</v>
      </c>
      <c r="I65" s="91">
        <v>0</v>
      </c>
      <c r="J65" s="96">
        <v>0</v>
      </c>
      <c r="K65" s="57">
        <v>0</v>
      </c>
      <c r="L65" s="57">
        <v>1</v>
      </c>
      <c r="M65" s="57">
        <v>0</v>
      </c>
      <c r="N65" s="96">
        <f t="shared" si="17"/>
        <v>0</v>
      </c>
      <c r="O65" s="123">
        <f t="shared" si="18"/>
        <v>0</v>
      </c>
    </row>
    <row r="66" spans="1:15" ht="14.4">
      <c r="A66" s="37" t="s">
        <v>279</v>
      </c>
      <c r="B66" s="96">
        <v>5</v>
      </c>
      <c r="C66" s="96">
        <v>159</v>
      </c>
      <c r="D66" s="96">
        <v>97115</v>
      </c>
      <c r="E66" s="95">
        <v>98346</v>
      </c>
      <c r="F66" s="129">
        <f t="shared" si="19"/>
        <v>3.1446540880503145E-2</v>
      </c>
      <c r="G66" s="96">
        <f t="shared" si="16"/>
        <v>1637.234206868146</v>
      </c>
      <c r="H66" s="57">
        <v>30.891211450342379</v>
      </c>
      <c r="I66" s="91">
        <v>30.891211450342379</v>
      </c>
      <c r="J66" s="96">
        <v>30.891211450342379</v>
      </c>
      <c r="K66" s="57">
        <v>30.891211450342379</v>
      </c>
      <c r="L66" s="57">
        <v>30.891211450342379</v>
      </c>
      <c r="M66" s="57">
        <v>41.188281933789838</v>
      </c>
      <c r="N66" s="96">
        <f t="shared" si="17"/>
        <v>51.485352417237301</v>
      </c>
      <c r="O66" s="123">
        <f t="shared" si="18"/>
        <v>1.6666666666666667</v>
      </c>
    </row>
    <row r="67" spans="1:15" ht="14.4">
      <c r="A67" s="36" t="s">
        <v>39</v>
      </c>
      <c r="B67" s="96">
        <v>43375</v>
      </c>
      <c r="C67" s="96">
        <v>1634834</v>
      </c>
      <c r="D67" s="96">
        <v>44780675</v>
      </c>
      <c r="E67" s="95">
        <v>45409171</v>
      </c>
      <c r="F67" s="129">
        <f t="shared" si="19"/>
        <v>2.6531745730759209E-2</v>
      </c>
      <c r="G67" s="96">
        <f t="shared" si="16"/>
        <v>36507.578324801936</v>
      </c>
      <c r="H67" s="57">
        <v>2.7243894827400434</v>
      </c>
      <c r="I67" s="91">
        <v>3.7069561814331742</v>
      </c>
      <c r="J67" s="96">
        <v>5.0244888001353258</v>
      </c>
      <c r="K67" s="57">
        <v>50.155563756017521</v>
      </c>
      <c r="L67" s="57">
        <v>265.96294048716328</v>
      </c>
      <c r="M67" s="57">
        <v>824.06082534486143</v>
      </c>
      <c r="N67" s="96">
        <f t="shared" si="17"/>
        <v>968.60978535942115</v>
      </c>
      <c r="O67" s="123">
        <f t="shared" si="18"/>
        <v>3.6418975650713681</v>
      </c>
    </row>
    <row r="68" spans="1:15" ht="14.4">
      <c r="A68" s="35" t="s">
        <v>275</v>
      </c>
      <c r="B68" s="96">
        <v>49</v>
      </c>
      <c r="C68" s="96">
        <v>5532</v>
      </c>
      <c r="D68" s="96">
        <v>106310</v>
      </c>
      <c r="E68" s="95">
        <v>106997</v>
      </c>
      <c r="F68" s="129">
        <f t="shared" si="19"/>
        <v>8.8575560375994209E-3</v>
      </c>
      <c r="G68" s="96">
        <f t="shared" si="16"/>
        <v>52036.497036967361</v>
      </c>
      <c r="H68" s="57">
        <v>18.81290565327815</v>
      </c>
      <c r="I68" s="91">
        <v>18.81290565327815</v>
      </c>
      <c r="J68" s="96">
        <v>18.81290565327815</v>
      </c>
      <c r="K68" s="57">
        <v>28.219358479917222</v>
      </c>
      <c r="L68" s="57">
        <v>206.94196218605964</v>
      </c>
      <c r="M68" s="57">
        <v>423.29037719875834</v>
      </c>
      <c r="N68" s="96">
        <f t="shared" si="17"/>
        <v>460.91618850531461</v>
      </c>
      <c r="O68" s="123">
        <f t="shared" si="18"/>
        <v>2.2272727272727271</v>
      </c>
    </row>
    <row r="69" spans="1:15" ht="14.4">
      <c r="A69" s="35" t="s">
        <v>135</v>
      </c>
      <c r="B69" s="96">
        <v>171</v>
      </c>
      <c r="C69" s="96">
        <v>7887</v>
      </c>
      <c r="D69" s="96">
        <v>389486</v>
      </c>
      <c r="E69" s="95">
        <v>395179</v>
      </c>
      <c r="F69" s="129">
        <f t="shared" si="19"/>
        <v>2.1681247622670218E-2</v>
      </c>
      <c r="G69" s="96">
        <f t="shared" si="16"/>
        <v>20249.765074996278</v>
      </c>
      <c r="H69" s="57">
        <v>20.539891035878053</v>
      </c>
      <c r="I69" s="91">
        <v>28.242350174332326</v>
      </c>
      <c r="J69" s="96">
        <v>28.242350174332326</v>
      </c>
      <c r="K69" s="57">
        <v>28.242350174332326</v>
      </c>
      <c r="L69" s="57">
        <v>177.15656018444821</v>
      </c>
      <c r="M69" s="57">
        <v>418.50027985601537</v>
      </c>
      <c r="N69" s="96">
        <f t="shared" si="17"/>
        <v>439.04017089189341</v>
      </c>
      <c r="O69" s="123">
        <f t="shared" si="18"/>
        <v>2.4782608695652173</v>
      </c>
    </row>
    <row r="70" spans="1:15" ht="14.4">
      <c r="A70" s="35" t="s">
        <v>129</v>
      </c>
      <c r="B70" s="96">
        <v>7</v>
      </c>
      <c r="C70" s="96">
        <v>395</v>
      </c>
      <c r="D70" s="96">
        <v>287021</v>
      </c>
      <c r="E70" s="95">
        <v>287554</v>
      </c>
      <c r="F70" s="129">
        <f t="shared" si="19"/>
        <v>1.7721518987341773E-2</v>
      </c>
      <c r="G70" s="96">
        <f t="shared" si="16"/>
        <v>1376.2059222147509</v>
      </c>
      <c r="H70" s="57">
        <v>17.420328129300643</v>
      </c>
      <c r="I70" s="91">
        <v>20.904393755160772</v>
      </c>
      <c r="J70" s="96">
        <v>24.388459381020901</v>
      </c>
      <c r="K70" s="57">
        <v>24.388459381020901</v>
      </c>
      <c r="L70" s="57">
        <v>24.388459381020901</v>
      </c>
      <c r="M70" s="57">
        <v>24.388459381020901</v>
      </c>
      <c r="N70" s="96">
        <f t="shared" si="17"/>
        <v>24.388459381020901</v>
      </c>
      <c r="O70" s="123">
        <f t="shared" si="18"/>
        <v>1</v>
      </c>
    </row>
    <row r="71" spans="1:15" ht="14.4">
      <c r="A71" s="35" t="s">
        <v>153</v>
      </c>
      <c r="B71" s="96">
        <v>249</v>
      </c>
      <c r="C71" s="96">
        <v>10807</v>
      </c>
      <c r="D71" s="96">
        <v>390351</v>
      </c>
      <c r="E71" s="95">
        <v>401394</v>
      </c>
      <c r="F71" s="129">
        <f t="shared" si="19"/>
        <v>2.3040621819191264E-2</v>
      </c>
      <c r="G71" s="96">
        <f t="shared" si="16"/>
        <v>27685.339604612258</v>
      </c>
      <c r="H71" s="57">
        <v>5.1235938937007974</v>
      </c>
      <c r="I71" s="91">
        <v>0</v>
      </c>
      <c r="J71" s="96">
        <v>5.1235938937007974</v>
      </c>
      <c r="K71" s="57">
        <v>5.1235938937007974</v>
      </c>
      <c r="L71" s="57">
        <v>48.67414199015758</v>
      </c>
      <c r="M71" s="57">
        <v>286.92125804724463</v>
      </c>
      <c r="N71" s="96">
        <f t="shared" si="17"/>
        <v>637.88743976574926</v>
      </c>
      <c r="O71" s="123">
        <f t="shared" si="18"/>
        <v>13.105263157894736</v>
      </c>
    </row>
    <row r="72" spans="1:15" ht="14.4">
      <c r="A72" s="35" t="s">
        <v>295</v>
      </c>
      <c r="B72" s="96">
        <v>10</v>
      </c>
      <c r="C72" s="96">
        <v>622</v>
      </c>
      <c r="D72" s="96">
        <v>62508</v>
      </c>
      <c r="E72" s="95">
        <v>62162</v>
      </c>
      <c r="F72" s="129">
        <f t="shared" si="19"/>
        <v>1.607717041800643E-2</v>
      </c>
      <c r="G72" s="96">
        <f t="shared" si="16"/>
        <v>9950.726307032699</v>
      </c>
      <c r="H72" s="57">
        <v>79.989761310552254</v>
      </c>
      <c r="I72" s="91">
        <v>79.989761310552254</v>
      </c>
      <c r="J72" s="96">
        <v>95.987713572662699</v>
      </c>
      <c r="K72" s="57">
        <v>143.98157035899405</v>
      </c>
      <c r="L72" s="57">
        <v>143.98157035899405</v>
      </c>
      <c r="M72" s="57">
        <v>143.98157035899405</v>
      </c>
      <c r="N72" s="96">
        <f t="shared" si="17"/>
        <v>159.97952262110451</v>
      </c>
      <c r="O72" s="123">
        <f t="shared" si="18"/>
        <v>1.1111111111111112</v>
      </c>
    </row>
    <row r="73" spans="1:15" ht="14.4">
      <c r="A73" s="35" t="s">
        <v>94</v>
      </c>
      <c r="B73" s="96">
        <v>9186</v>
      </c>
      <c r="C73" s="96">
        <v>162055</v>
      </c>
      <c r="D73" s="96">
        <v>11513102</v>
      </c>
      <c r="E73" s="95">
        <v>11755520</v>
      </c>
      <c r="F73" s="129">
        <f t="shared" si="19"/>
        <v>5.6684458979975934E-2</v>
      </c>
      <c r="G73" s="96">
        <f t="shared" si="16"/>
        <v>14075.702621239698</v>
      </c>
      <c r="H73" s="57">
        <v>2.6925845006845246</v>
      </c>
      <c r="I73" s="91">
        <v>3.7348752751430498</v>
      </c>
      <c r="J73" s="96">
        <v>5.7325992595218906</v>
      </c>
      <c r="K73" s="57">
        <v>182.92203091747123</v>
      </c>
      <c r="L73" s="57">
        <v>646.8282831160534</v>
      </c>
      <c r="M73" s="57">
        <v>773.37975464822603</v>
      </c>
      <c r="N73" s="96">
        <f t="shared" si="17"/>
        <v>797.87358784800131</v>
      </c>
      <c r="O73" s="123">
        <f t="shared" si="18"/>
        <v>1.2335168524237947</v>
      </c>
    </row>
    <row r="74" spans="1:15" ht="14.4">
      <c r="A74" s="36" t="s">
        <v>9</v>
      </c>
      <c r="B74" s="96">
        <v>195742</v>
      </c>
      <c r="C74" s="96">
        <v>7716405</v>
      </c>
      <c r="D74" s="96">
        <v>211049519</v>
      </c>
      <c r="E74" s="95">
        <v>213334424</v>
      </c>
      <c r="F74" s="129">
        <f t="shared" si="19"/>
        <v>2.5366994085976566E-2</v>
      </c>
      <c r="G74" s="96">
        <f t="shared" si="16"/>
        <v>36562.059162996717</v>
      </c>
      <c r="H74" s="57">
        <v>9.2490142088407232</v>
      </c>
      <c r="I74" s="91">
        <v>15.839884477538185</v>
      </c>
      <c r="J74" s="96">
        <v>30.485736383033405</v>
      </c>
      <c r="K74" s="57">
        <v>373.708503926986</v>
      </c>
      <c r="L74" s="57">
        <v>631.86592716186192</v>
      </c>
      <c r="M74" s="57">
        <v>800.83575077941782</v>
      </c>
      <c r="N74" s="96">
        <f t="shared" si="17"/>
        <v>927.46953855886306</v>
      </c>
      <c r="O74" s="123">
        <f t="shared" si="18"/>
        <v>1.4678264781972929</v>
      </c>
    </row>
    <row r="75" spans="1:15" ht="14.4">
      <c r="A75" s="35" t="s">
        <v>174</v>
      </c>
      <c r="B75" s="96">
        <v>1</v>
      </c>
      <c r="C75" s="96">
        <v>86</v>
      </c>
      <c r="D75" s="96">
        <v>30033</v>
      </c>
      <c r="E75" s="95">
        <v>30334</v>
      </c>
      <c r="F75" s="129">
        <f t="shared" si="19"/>
        <v>1.1627906976744186E-2</v>
      </c>
      <c r="G75" s="96">
        <f t="shared" si="16"/>
        <v>2863.5167981886593</v>
      </c>
      <c r="H75" s="57">
        <v>0</v>
      </c>
      <c r="I75" s="91">
        <v>33.296706955682083</v>
      </c>
      <c r="J75" s="96">
        <v>33.296706955682083</v>
      </c>
      <c r="K75" s="57">
        <v>33.296706955682083</v>
      </c>
      <c r="L75" s="57">
        <v>33.296706955682083</v>
      </c>
      <c r="M75" s="57">
        <v>33.296706955682083</v>
      </c>
      <c r="N75" s="96">
        <f t="shared" si="17"/>
        <v>33.296706955682083</v>
      </c>
      <c r="O75" s="123">
        <f t="shared" si="18"/>
        <v>1</v>
      </c>
    </row>
    <row r="76" spans="1:15" ht="14.4">
      <c r="A76" s="36" t="s">
        <v>24</v>
      </c>
      <c r="B76" s="96">
        <v>15715</v>
      </c>
      <c r="C76" s="96">
        <v>590280</v>
      </c>
      <c r="D76" s="96">
        <v>37411038</v>
      </c>
      <c r="E76" s="95">
        <v>37912324</v>
      </c>
      <c r="F76" s="129">
        <f t="shared" si="19"/>
        <v>2.6622958595920579E-2</v>
      </c>
      <c r="G76" s="96">
        <f t="shared" si="16"/>
        <v>15778.231012996752</v>
      </c>
      <c r="H76" s="57">
        <v>31.942444366285695</v>
      </c>
      <c r="I76" s="91">
        <v>57.389479543443834</v>
      </c>
      <c r="J76" s="96">
        <v>90.641697779142078</v>
      </c>
      <c r="K76" s="57">
        <v>236.61465902122256</v>
      </c>
      <c r="L76" s="57">
        <v>245.72961594917521</v>
      </c>
      <c r="M76" s="57">
        <v>304.88328070448085</v>
      </c>
      <c r="N76" s="96">
        <f t="shared" si="17"/>
        <v>420.06319097588255</v>
      </c>
      <c r="O76" s="123">
        <f t="shared" si="18"/>
        <v>1.7094528445556401</v>
      </c>
    </row>
    <row r="77" spans="1:15" ht="14.4">
      <c r="A77" s="35" t="s">
        <v>131</v>
      </c>
      <c r="B77" s="96">
        <v>2</v>
      </c>
      <c r="C77" s="96">
        <v>338</v>
      </c>
      <c r="D77" s="96">
        <v>64947.999999999993</v>
      </c>
      <c r="E77" s="95">
        <v>66121</v>
      </c>
      <c r="F77" s="129">
        <f t="shared" si="19"/>
        <v>5.9171597633136093E-3</v>
      </c>
      <c r="G77" s="96">
        <f t="shared" si="16"/>
        <v>5204.1633306645326</v>
      </c>
      <c r="H77" s="57">
        <v>15.396932930960155</v>
      </c>
      <c r="I77" s="91">
        <v>15.396932930960155</v>
      </c>
      <c r="J77" s="96">
        <v>15.396932930960155</v>
      </c>
      <c r="K77" s="57">
        <v>15.396932930960155</v>
      </c>
      <c r="L77" s="57">
        <v>15.396932930960155</v>
      </c>
      <c r="M77" s="57">
        <v>30.79386586192031</v>
      </c>
      <c r="N77" s="96">
        <f t="shared" si="17"/>
        <v>30.79386586192031</v>
      </c>
      <c r="O77" s="123">
        <f t="shared" si="18"/>
        <v>2</v>
      </c>
    </row>
    <row r="78" spans="1:15" ht="14.4">
      <c r="A78" s="36" t="s">
        <v>29</v>
      </c>
      <c r="B78" s="96">
        <v>16724</v>
      </c>
      <c r="C78" s="96">
        <v>615902</v>
      </c>
      <c r="D78" s="96">
        <v>18952035</v>
      </c>
      <c r="E78" s="95">
        <v>19200561</v>
      </c>
      <c r="F78" s="129">
        <f t="shared" si="19"/>
        <v>2.7153670551483839E-2</v>
      </c>
      <c r="G78" s="96">
        <f t="shared" si="16"/>
        <v>32497.934918334628</v>
      </c>
      <c r="H78" s="57">
        <v>5.5403021364196512</v>
      </c>
      <c r="I78" s="91">
        <v>8.8644834182714423</v>
      </c>
      <c r="J78" s="96">
        <v>12.34695904687808</v>
      </c>
      <c r="K78" s="57">
        <v>448.65894348548852</v>
      </c>
      <c r="L78" s="57">
        <v>636.23774438998237</v>
      </c>
      <c r="M78" s="57">
        <v>793.05467724178436</v>
      </c>
      <c r="N78" s="96">
        <f t="shared" si="17"/>
        <v>882.43821837602138</v>
      </c>
      <c r="O78" s="123">
        <f t="shared" si="18"/>
        <v>1.386963012108144</v>
      </c>
    </row>
    <row r="79" spans="1:15" ht="14.4">
      <c r="A79" s="36" t="s">
        <v>37</v>
      </c>
      <c r="B79" s="96">
        <v>43765</v>
      </c>
      <c r="C79" s="96">
        <v>1666408</v>
      </c>
      <c r="D79" s="96">
        <v>50339443</v>
      </c>
      <c r="E79" s="95">
        <v>51162606</v>
      </c>
      <c r="F79" s="129">
        <f t="shared" si="19"/>
        <v>2.6263076029399764E-2</v>
      </c>
      <c r="G79" s="96">
        <f t="shared" si="16"/>
        <v>33103.425478903293</v>
      </c>
      <c r="H79" s="57">
        <v>2.8605799233813531</v>
      </c>
      <c r="I79" s="91">
        <v>4.2710047467152146</v>
      </c>
      <c r="J79" s="96">
        <v>6.2376534440398954</v>
      </c>
      <c r="K79" s="57">
        <v>129.44124153300623</v>
      </c>
      <c r="L79" s="57">
        <v>462.61934205350661</v>
      </c>
      <c r="M79" s="57">
        <v>697.34581687763216</v>
      </c>
      <c r="N79" s="96">
        <f t="shared" si="17"/>
        <v>869.39778018600646</v>
      </c>
      <c r="O79" s="123">
        <f t="shared" si="18"/>
        <v>1.8792940570250773</v>
      </c>
    </row>
    <row r="80" spans="1:15" ht="14.4">
      <c r="A80" s="35" t="s">
        <v>87</v>
      </c>
      <c r="B80" s="96">
        <v>2185</v>
      </c>
      <c r="C80" s="96">
        <v>169321</v>
      </c>
      <c r="D80" s="96">
        <v>5047561</v>
      </c>
      <c r="E80" s="95">
        <v>5118053</v>
      </c>
      <c r="F80" s="129">
        <f t="shared" si="19"/>
        <v>1.2904483200548071E-2</v>
      </c>
      <c r="G80" s="96">
        <f t="shared" si="16"/>
        <v>33545.112183884456</v>
      </c>
      <c r="H80" s="57">
        <v>0.7924619435010295</v>
      </c>
      <c r="I80" s="91">
        <v>1.1886929152515442</v>
      </c>
      <c r="J80" s="96">
        <v>1.1886929152515442</v>
      </c>
      <c r="K80" s="57">
        <v>12.283160124265958</v>
      </c>
      <c r="L80" s="57">
        <v>125.40710255903792</v>
      </c>
      <c r="M80" s="57">
        <v>318.56970128741386</v>
      </c>
      <c r="N80" s="96">
        <f t="shared" si="17"/>
        <v>432.88233663743739</v>
      </c>
      <c r="O80" s="123">
        <f t="shared" si="18"/>
        <v>3.4518167456556084</v>
      </c>
    </row>
    <row r="81" spans="1:15" ht="14.4">
      <c r="A81" s="35" t="s">
        <v>80</v>
      </c>
      <c r="B81" s="96">
        <v>146</v>
      </c>
      <c r="C81" s="96">
        <v>12225</v>
      </c>
      <c r="D81" s="96">
        <v>11333484</v>
      </c>
      <c r="E81" s="95">
        <v>11323112</v>
      </c>
      <c r="F81" s="129">
        <f t="shared" si="19"/>
        <v>1.1942740286298568E-2</v>
      </c>
      <c r="G81" s="96">
        <f t="shared" si="16"/>
        <v>1078.6621307269679</v>
      </c>
      <c r="H81" s="57">
        <v>2.3823212703172301</v>
      </c>
      <c r="I81" s="91">
        <v>3.7940672082829958</v>
      </c>
      <c r="J81" s="96">
        <v>5.6469837518630639</v>
      </c>
      <c r="K81" s="57">
        <v>7.6763685376888517</v>
      </c>
      <c r="L81" s="57">
        <v>9.5292850812689203</v>
      </c>
      <c r="M81" s="57">
        <v>11.646903988217568</v>
      </c>
      <c r="N81" s="96">
        <f t="shared" si="17"/>
        <v>12.882181683937613</v>
      </c>
      <c r="O81" s="123">
        <f t="shared" si="18"/>
        <v>1.3518518518518516</v>
      </c>
    </row>
    <row r="82" spans="1:15" ht="14.4">
      <c r="A82" s="35" t="s">
        <v>160</v>
      </c>
      <c r="B82" s="96">
        <v>16</v>
      </c>
      <c r="C82" s="96">
        <v>4294</v>
      </c>
      <c r="D82" s="96">
        <v>163423</v>
      </c>
      <c r="E82" s="95">
        <v>164436</v>
      </c>
      <c r="F82" s="129">
        <f t="shared" si="19"/>
        <v>3.7261294829995344E-3</v>
      </c>
      <c r="G82" s="96">
        <f t="shared" si="16"/>
        <v>26275.371275769015</v>
      </c>
      <c r="H82" s="57">
        <v>6.1190897242126265</v>
      </c>
      <c r="I82" s="91">
        <v>6.1190897242126265</v>
      </c>
      <c r="J82" s="96">
        <v>6.1190897242126265</v>
      </c>
      <c r="K82" s="57">
        <v>6.1190897242126265</v>
      </c>
      <c r="L82" s="57">
        <v>6.1190897242126265</v>
      </c>
      <c r="M82" s="57">
        <v>18.357269172637878</v>
      </c>
      <c r="N82" s="96">
        <f t="shared" si="17"/>
        <v>97.905435587402025</v>
      </c>
      <c r="O82" s="123">
        <f t="shared" si="18"/>
        <v>16</v>
      </c>
    </row>
    <row r="83" spans="1:15" ht="14.4">
      <c r="A83" s="35" t="s">
        <v>157</v>
      </c>
      <c r="B83" s="96">
        <v>0</v>
      </c>
      <c r="C83" s="96">
        <v>88</v>
      </c>
      <c r="D83" s="96">
        <v>71808</v>
      </c>
      <c r="E83" s="95">
        <v>72077</v>
      </c>
      <c r="F83" s="129">
        <f t="shared" si="19"/>
        <v>0</v>
      </c>
      <c r="G83" s="96">
        <f t="shared" si="16"/>
        <v>1225.4901960784314</v>
      </c>
      <c r="H83" s="57">
        <v>0</v>
      </c>
      <c r="I83" s="91">
        <v>0</v>
      </c>
      <c r="J83" s="96">
        <v>0</v>
      </c>
      <c r="K83" s="57">
        <v>0</v>
      </c>
      <c r="L83" s="57">
        <v>1</v>
      </c>
      <c r="M83" s="57">
        <v>0</v>
      </c>
      <c r="N83" s="96">
        <f t="shared" si="17"/>
        <v>0</v>
      </c>
      <c r="O83" s="123">
        <f t="shared" si="18"/>
        <v>0</v>
      </c>
    </row>
    <row r="84" spans="1:15" ht="14.4">
      <c r="A84" s="36" t="s">
        <v>44</v>
      </c>
      <c r="B84" s="96">
        <v>2418</v>
      </c>
      <c r="C84" s="96">
        <v>173331</v>
      </c>
      <c r="D84" s="96">
        <v>10738957</v>
      </c>
      <c r="E84" s="95">
        <v>10903962</v>
      </c>
      <c r="F84" s="129">
        <f t="shared" si="19"/>
        <v>1.3950187790989494E-2</v>
      </c>
      <c r="G84" s="96">
        <f t="shared" si="16"/>
        <v>16140.394267338997</v>
      </c>
      <c r="H84" s="57">
        <v>18.251306900660836</v>
      </c>
      <c r="I84" s="91">
        <v>24.67651188099552</v>
      </c>
      <c r="J84" s="96">
        <v>29.146219693402255</v>
      </c>
      <c r="K84" s="57">
        <v>91.349653416062665</v>
      </c>
      <c r="L84" s="57">
        <v>187.07589573177358</v>
      </c>
      <c r="M84" s="57">
        <v>214.9184506465572</v>
      </c>
      <c r="N84" s="96">
        <f t="shared" si="17"/>
        <v>225.16153104998932</v>
      </c>
      <c r="O84" s="123">
        <f t="shared" si="18"/>
        <v>1.2035838725734196</v>
      </c>
    </row>
    <row r="85" spans="1:15" ht="14.4">
      <c r="A85" s="37" t="s">
        <v>48</v>
      </c>
      <c r="B85" s="96">
        <v>14059</v>
      </c>
      <c r="C85" s="96">
        <v>214513</v>
      </c>
      <c r="D85" s="96">
        <v>17373657</v>
      </c>
      <c r="E85" s="95">
        <v>17782202</v>
      </c>
      <c r="F85" s="129">
        <f t="shared" si="19"/>
        <v>6.5539151473337276E-2</v>
      </c>
      <c r="G85" s="96">
        <f t="shared" si="16"/>
        <v>12347.026305400181</v>
      </c>
      <c r="H85" s="57">
        <v>23.196037541203903</v>
      </c>
      <c r="I85" s="91">
        <v>32.232707253285824</v>
      </c>
      <c r="J85" s="96">
        <v>61.18458537543362</v>
      </c>
      <c r="K85" s="57">
        <v>304.02349948545663</v>
      </c>
      <c r="L85" s="57">
        <v>631.01280288887938</v>
      </c>
      <c r="M85" s="57">
        <v>756.2598939302186</v>
      </c>
      <c r="N85" s="96">
        <f t="shared" si="17"/>
        <v>809.21362727490236</v>
      </c>
      <c r="O85" s="123">
        <f t="shared" si="18"/>
        <v>1.2824044513363129</v>
      </c>
    </row>
    <row r="86" spans="1:15" ht="14.4">
      <c r="A86" s="35" t="s">
        <v>114</v>
      </c>
      <c r="B86" s="96">
        <v>1358</v>
      </c>
      <c r="C86" s="96">
        <v>46803</v>
      </c>
      <c r="D86" s="96">
        <v>6453550</v>
      </c>
      <c r="E86" s="95">
        <v>6502940</v>
      </c>
      <c r="F86" s="129">
        <f t="shared" si="19"/>
        <v>2.9015234066192337E-2</v>
      </c>
      <c r="G86" s="96">
        <f t="shared" si="16"/>
        <v>7252.2875006779213</v>
      </c>
      <c r="H86" s="57">
        <v>1.0846743265334584</v>
      </c>
      <c r="I86" s="91">
        <v>1.2396278017525237</v>
      </c>
      <c r="J86" s="96">
        <v>1.5495347521906548</v>
      </c>
      <c r="K86" s="57">
        <v>51.909414198386933</v>
      </c>
      <c r="L86" s="57">
        <v>123.34296627437612</v>
      </c>
      <c r="M86" s="57">
        <v>166.57498586049539</v>
      </c>
      <c r="N86" s="96">
        <f t="shared" si="17"/>
        <v>210.42681934749092</v>
      </c>
      <c r="O86" s="123">
        <f t="shared" si="18"/>
        <v>1.7060301507537687</v>
      </c>
    </row>
    <row r="87" spans="1:15" ht="14.4">
      <c r="A87" s="35" t="s">
        <v>162</v>
      </c>
      <c r="B87" s="96">
        <v>0</v>
      </c>
      <c r="C87" s="96">
        <v>29</v>
      </c>
      <c r="D87" s="96">
        <v>3372</v>
      </c>
      <c r="E87" s="95">
        <v>3534</v>
      </c>
      <c r="F87" s="129">
        <f t="shared" si="19"/>
        <v>0</v>
      </c>
      <c r="G87" s="96">
        <f t="shared" si="16"/>
        <v>8600.2372479240803</v>
      </c>
      <c r="H87" s="57">
        <v>0</v>
      </c>
      <c r="I87" s="91">
        <v>0</v>
      </c>
      <c r="J87" s="96">
        <v>0</v>
      </c>
      <c r="K87" s="57">
        <v>0</v>
      </c>
      <c r="L87" s="57">
        <v>1</v>
      </c>
      <c r="M87" s="57">
        <v>0</v>
      </c>
      <c r="N87" s="96">
        <f t="shared" si="17"/>
        <v>0</v>
      </c>
      <c r="O87" s="123">
        <f t="shared" si="18"/>
        <v>0</v>
      </c>
    </row>
    <row r="88" spans="1:15" ht="14.4">
      <c r="A88" s="37" t="s">
        <v>268</v>
      </c>
      <c r="B88" s="96">
        <v>71</v>
      </c>
      <c r="C88" s="96">
        <v>13288</v>
      </c>
      <c r="D88" s="96">
        <v>290823</v>
      </c>
      <c r="E88" s="95">
        <v>302771</v>
      </c>
      <c r="F88" s="129">
        <f t="shared" si="19"/>
        <v>5.3431667670078269E-3</v>
      </c>
      <c r="G88" s="96">
        <f t="shared" si="16"/>
        <v>45691.021686730419</v>
      </c>
      <c r="H88" s="57">
        <v>0</v>
      </c>
      <c r="I88" s="91">
        <v>3.4385175862981949</v>
      </c>
      <c r="J88" s="96">
        <v>3.4385175862981949</v>
      </c>
      <c r="K88" s="57">
        <v>127.22515069303321</v>
      </c>
      <c r="L88" s="57">
        <v>220.06512552308448</v>
      </c>
      <c r="M88" s="57">
        <v>240.69623104087367</v>
      </c>
      <c r="N88" s="96">
        <f t="shared" si="17"/>
        <v>244.13474862717186</v>
      </c>
      <c r="O88" s="123">
        <f t="shared" si="18"/>
        <v>1.109375</v>
      </c>
    </row>
    <row r="89" spans="1:15" ht="14.4">
      <c r="A89" s="35" t="s">
        <v>163</v>
      </c>
      <c r="B89" s="96">
        <v>0</v>
      </c>
      <c r="C89" s="96">
        <v>27</v>
      </c>
      <c r="D89" s="96">
        <v>56660</v>
      </c>
      <c r="E89" s="95">
        <v>56820</v>
      </c>
      <c r="F89" s="129">
        <f t="shared" si="19"/>
        <v>0</v>
      </c>
      <c r="G89" s="96">
        <f t="shared" si="16"/>
        <v>476.52665019414047</v>
      </c>
      <c r="H89" s="57">
        <v>0</v>
      </c>
      <c r="I89" s="91">
        <v>0</v>
      </c>
      <c r="J89" s="96">
        <v>0</v>
      </c>
      <c r="K89" s="57">
        <v>0</v>
      </c>
      <c r="L89" s="57">
        <v>1</v>
      </c>
      <c r="M89" s="57">
        <v>0</v>
      </c>
      <c r="N89" s="96">
        <f t="shared" si="17"/>
        <v>0</v>
      </c>
      <c r="O89" s="123">
        <f t="shared" si="18"/>
        <v>0</v>
      </c>
    </row>
    <row r="90" spans="1:15" ht="14.4">
      <c r="A90" s="35" t="s">
        <v>161</v>
      </c>
      <c r="B90" s="96">
        <v>0</v>
      </c>
      <c r="C90" s="96">
        <v>127</v>
      </c>
      <c r="D90" s="96">
        <v>112002</v>
      </c>
      <c r="E90" s="95">
        <v>112789</v>
      </c>
      <c r="F90" s="129">
        <f t="shared" si="19"/>
        <v>0</v>
      </c>
      <c r="G90" s="96">
        <f t="shared" si="16"/>
        <v>1133.9083230656595</v>
      </c>
      <c r="H90" s="57">
        <v>0</v>
      </c>
      <c r="I90" s="91">
        <v>0</v>
      </c>
      <c r="J90" s="96">
        <v>0</v>
      </c>
      <c r="K90" s="57">
        <v>0</v>
      </c>
      <c r="L90" s="57">
        <v>1</v>
      </c>
      <c r="M90" s="57">
        <v>0</v>
      </c>
      <c r="N90" s="96">
        <f t="shared" si="17"/>
        <v>0</v>
      </c>
      <c r="O90" s="123">
        <f t="shared" si="18"/>
        <v>0</v>
      </c>
    </row>
    <row r="91" spans="1:15" ht="14.4">
      <c r="A91" s="37" t="s">
        <v>195</v>
      </c>
      <c r="B91" s="96">
        <v>154</v>
      </c>
      <c r="C91" s="96">
        <v>8660</v>
      </c>
      <c r="D91" s="96">
        <v>400048</v>
      </c>
      <c r="E91" s="95">
        <v>400159</v>
      </c>
      <c r="F91" s="129">
        <f t="shared" si="19"/>
        <v>1.7782909930715934E-2</v>
      </c>
      <c r="G91" s="96">
        <f t="shared" si="16"/>
        <v>21647.402311722592</v>
      </c>
      <c r="H91" s="57">
        <v>19.997600287965444</v>
      </c>
      <c r="I91" s="91">
        <v>29.996400431948167</v>
      </c>
      <c r="J91" s="96">
        <v>29.996400431948167</v>
      </c>
      <c r="K91" s="57">
        <v>34.995800503939527</v>
      </c>
      <c r="L91" s="57">
        <v>59.992800863896335</v>
      </c>
      <c r="M91" s="57">
        <v>359.95680518337798</v>
      </c>
      <c r="N91" s="96">
        <f t="shared" si="17"/>
        <v>384.95380554333479</v>
      </c>
      <c r="O91" s="123">
        <f t="shared" si="18"/>
        <v>6.4166666666666661</v>
      </c>
    </row>
    <row r="92" spans="1:15" ht="14.4">
      <c r="A92" s="35" t="s">
        <v>110</v>
      </c>
      <c r="B92" s="96">
        <v>4827</v>
      </c>
      <c r="C92" s="96">
        <v>138316</v>
      </c>
      <c r="D92" s="96">
        <v>17581476</v>
      </c>
      <c r="E92" s="95">
        <v>18088599</v>
      </c>
      <c r="F92" s="129">
        <f t="shared" si="19"/>
        <v>3.4898348708753871E-2</v>
      </c>
      <c r="G92" s="96">
        <f t="shared" si="16"/>
        <v>7867.1438052186286</v>
      </c>
      <c r="H92" s="57">
        <v>0.39814632173089448</v>
      </c>
      <c r="I92" s="91">
        <v>0.62565850557711988</v>
      </c>
      <c r="J92" s="96">
        <v>0.91004873538490172</v>
      </c>
      <c r="K92" s="57">
        <v>82.416288598295154</v>
      </c>
      <c r="L92" s="57">
        <v>169.72408914928417</v>
      </c>
      <c r="M92" s="57">
        <v>231.55052510949594</v>
      </c>
      <c r="N92" s="96">
        <f t="shared" si="17"/>
        <v>274.55032785643255</v>
      </c>
      <c r="O92" s="123">
        <f t="shared" si="18"/>
        <v>1.6176273458445041</v>
      </c>
    </row>
    <row r="93" spans="1:15" ht="14.4">
      <c r="A93" s="35" t="s">
        <v>132</v>
      </c>
      <c r="B93" s="96">
        <v>164</v>
      </c>
      <c r="C93" s="96">
        <v>6351</v>
      </c>
      <c r="D93" s="96">
        <v>782775</v>
      </c>
      <c r="E93" s="95">
        <v>788492</v>
      </c>
      <c r="F93" s="129">
        <f t="shared" si="19"/>
        <v>2.5822705085813257E-2</v>
      </c>
      <c r="G93" s="96">
        <f t="shared" si="16"/>
        <v>8113.4425601226403</v>
      </c>
      <c r="H93" s="57">
        <v>7.6650378461243651</v>
      </c>
      <c r="I93" s="91">
        <v>8.9425441538117596</v>
      </c>
      <c r="J93" s="96">
        <v>11.497556769186549</v>
      </c>
      <c r="K93" s="57">
        <v>24.27261984606049</v>
      </c>
      <c r="L93" s="57">
        <v>74.095365845868869</v>
      </c>
      <c r="M93" s="57">
        <v>182.68340199929736</v>
      </c>
      <c r="N93" s="96">
        <f t="shared" si="17"/>
        <v>209.51103446073265</v>
      </c>
      <c r="O93" s="123">
        <f t="shared" si="18"/>
        <v>2.8275862068965516</v>
      </c>
    </row>
    <row r="94" spans="1:15" ht="14.4">
      <c r="A94" s="35" t="s">
        <v>139</v>
      </c>
      <c r="B94" s="96">
        <v>236</v>
      </c>
      <c r="C94" s="96">
        <v>10077</v>
      </c>
      <c r="D94" s="96">
        <v>11263079</v>
      </c>
      <c r="E94" s="95">
        <v>11474397</v>
      </c>
      <c r="F94" s="129">
        <f t="shared" si="19"/>
        <v>2.3419668552148457E-2</v>
      </c>
      <c r="G94" s="96">
        <f t="shared" si="16"/>
        <v>894.69318292094022</v>
      </c>
      <c r="H94" s="57">
        <v>0.26635700593061629</v>
      </c>
      <c r="I94" s="91">
        <v>0.44392834321769387</v>
      </c>
      <c r="J94" s="96">
        <v>0.71028534914831021</v>
      </c>
      <c r="K94" s="57">
        <v>12.96270762195666</v>
      </c>
      <c r="L94" s="57">
        <v>19.532847101578529</v>
      </c>
      <c r="M94" s="57">
        <v>20.598275125300994</v>
      </c>
      <c r="N94" s="96">
        <f t="shared" si="17"/>
        <v>20.953417799875147</v>
      </c>
      <c r="O94" s="123">
        <f t="shared" si="18"/>
        <v>1.0727272727272725</v>
      </c>
    </row>
    <row r="95" spans="1:15" ht="14.4">
      <c r="A95" s="35" t="s">
        <v>95</v>
      </c>
      <c r="B95" s="96">
        <v>3173</v>
      </c>
      <c r="C95" s="96">
        <v>123144</v>
      </c>
      <c r="D95" s="96">
        <v>9746115</v>
      </c>
      <c r="E95" s="95">
        <v>9986525</v>
      </c>
      <c r="F95" s="129">
        <f t="shared" si="19"/>
        <v>2.5766582212694081E-2</v>
      </c>
      <c r="G95" s="96">
        <f t="shared" si="16"/>
        <v>12635.188482795453</v>
      </c>
      <c r="H95" s="57">
        <v>4.2068044549033123</v>
      </c>
      <c r="I95" s="91">
        <v>4.8224343751330663</v>
      </c>
      <c r="J95" s="96">
        <v>7.6953740028719135</v>
      </c>
      <c r="K95" s="57">
        <v>91.421043154118337</v>
      </c>
      <c r="L95" s="57">
        <v>214.13660725324911</v>
      </c>
      <c r="M95" s="57">
        <v>293.14244701606742</v>
      </c>
      <c r="N95" s="96">
        <f t="shared" si="17"/>
        <v>325.5656228148344</v>
      </c>
      <c r="O95" s="123">
        <f t="shared" si="18"/>
        <v>1.520364159080019</v>
      </c>
    </row>
    <row r="96" spans="1:15" ht="14.4">
      <c r="A96" s="35" t="s">
        <v>116</v>
      </c>
      <c r="B96" s="96">
        <v>304</v>
      </c>
      <c r="C96" s="96">
        <v>13049</v>
      </c>
      <c r="D96" s="96">
        <v>2948277</v>
      </c>
      <c r="E96" s="95">
        <v>2967770</v>
      </c>
      <c r="F96" s="129">
        <f t="shared" si="19"/>
        <v>2.3296804352823972E-2</v>
      </c>
      <c r="G96" s="96">
        <f t="shared" ref="G96:G118" si="20">C96*1000000/D96</f>
        <v>4425.9748999161202</v>
      </c>
      <c r="H96" s="57">
        <v>1.695905778188413</v>
      </c>
      <c r="I96" s="91">
        <v>2.0350869338260957</v>
      </c>
      <c r="J96" s="96">
        <v>2.7134492451014611</v>
      </c>
      <c r="K96" s="57">
        <v>3.3918115563768261</v>
      </c>
      <c r="L96" s="57">
        <v>15.602333159333401</v>
      </c>
      <c r="M96" s="57">
        <v>80.385933886130786</v>
      </c>
      <c r="N96" s="96">
        <f t="shared" ref="N96:N118" si="21">B96/D96*1000000</f>
        <v>103.11107131385552</v>
      </c>
      <c r="O96" s="123">
        <f t="shared" ref="O96:O118" si="22">N96/L96</f>
        <v>6.6086956521739131</v>
      </c>
    </row>
    <row r="97" spans="1:15" ht="14.4">
      <c r="A97" s="35" t="s">
        <v>147</v>
      </c>
      <c r="B97" s="96">
        <v>48</v>
      </c>
      <c r="C97" s="96">
        <v>13834</v>
      </c>
      <c r="D97" s="96">
        <v>530957</v>
      </c>
      <c r="E97" s="95">
        <v>545508</v>
      </c>
      <c r="F97" s="129">
        <f t="shared" si="19"/>
        <v>3.4697123030215412E-3</v>
      </c>
      <c r="G97" s="96">
        <f t="shared" si="20"/>
        <v>26054.840599144565</v>
      </c>
      <c r="H97" s="57">
        <v>0</v>
      </c>
      <c r="I97" s="91">
        <v>0</v>
      </c>
      <c r="J97" s="96">
        <v>1.8833916870857716</v>
      </c>
      <c r="K97" s="57">
        <v>28.250875306286574</v>
      </c>
      <c r="L97" s="57">
        <v>62.151925673830462</v>
      </c>
      <c r="M97" s="57">
        <v>86.636017605945497</v>
      </c>
      <c r="N97" s="96">
        <f t="shared" si="21"/>
        <v>90.402800980117036</v>
      </c>
      <c r="O97" s="123">
        <f t="shared" si="22"/>
        <v>1.4545454545454546</v>
      </c>
    </row>
    <row r="98" spans="1:15" ht="14.4">
      <c r="A98" s="35" t="s">
        <v>273</v>
      </c>
      <c r="B98" s="96">
        <v>43</v>
      </c>
      <c r="C98" s="96">
        <v>6091</v>
      </c>
      <c r="D98" s="96">
        <v>375557</v>
      </c>
      <c r="E98" s="95">
        <v>375118</v>
      </c>
      <c r="F98" s="129">
        <f t="shared" si="19"/>
        <v>7.0595961254309638E-3</v>
      </c>
      <c r="G98" s="96">
        <f t="shared" si="20"/>
        <v>16218.576674113383</v>
      </c>
      <c r="H98" s="57">
        <v>21.301693218339693</v>
      </c>
      <c r="I98" s="91">
        <v>37.277963132094463</v>
      </c>
      <c r="J98" s="96">
        <v>37.277963132094463</v>
      </c>
      <c r="K98" s="57">
        <v>39.940674784386921</v>
      </c>
      <c r="L98" s="57">
        <v>47.92880974126431</v>
      </c>
      <c r="M98" s="57">
        <v>98.520331134821078</v>
      </c>
      <c r="N98" s="96">
        <f t="shared" si="21"/>
        <v>114.49660104857584</v>
      </c>
      <c r="O98" s="123">
        <f t="shared" si="22"/>
        <v>2.3888888888888888</v>
      </c>
    </row>
    <row r="99" spans="1:15" ht="14.4">
      <c r="A99" s="36" t="s">
        <v>36</v>
      </c>
      <c r="B99" s="96">
        <v>126851</v>
      </c>
      <c r="C99" s="96">
        <v>1443544</v>
      </c>
      <c r="D99" s="96">
        <v>127575529</v>
      </c>
      <c r="E99" s="95">
        <v>129631355</v>
      </c>
      <c r="F99" s="129">
        <f t="shared" si="19"/>
        <v>8.7874702814739275E-2</v>
      </c>
      <c r="G99" s="96">
        <f t="shared" si="20"/>
        <v>11315.210772122293</v>
      </c>
      <c r="H99" s="57">
        <v>3.8095080130923855</v>
      </c>
      <c r="I99" s="91">
        <v>8.3793499300324275</v>
      </c>
      <c r="J99" s="96">
        <v>15.457509880284329</v>
      </c>
      <c r="K99" s="57">
        <v>304.82334899822365</v>
      </c>
      <c r="L99" s="57">
        <v>561.84756247414816</v>
      </c>
      <c r="M99" s="57">
        <v>794.61163747163459</v>
      </c>
      <c r="N99" s="96">
        <f t="shared" si="21"/>
        <v>994.32078388638308</v>
      </c>
      <c r="O99" s="123">
        <f t="shared" si="22"/>
        <v>1.7697340885627388</v>
      </c>
    </row>
    <row r="100" spans="1:15" ht="14.4">
      <c r="A100" s="35" t="s">
        <v>164</v>
      </c>
      <c r="B100" s="96">
        <v>1</v>
      </c>
      <c r="C100" s="96">
        <v>13</v>
      </c>
      <c r="D100" s="96">
        <v>4991</v>
      </c>
      <c r="E100" s="95">
        <v>4994</v>
      </c>
      <c r="F100" s="129">
        <f t="shared" si="19"/>
        <v>7.6923076923076927E-2</v>
      </c>
      <c r="G100" s="96">
        <f t="shared" si="20"/>
        <v>2604.6884391905428</v>
      </c>
      <c r="H100" s="57">
        <v>0</v>
      </c>
      <c r="I100" s="91">
        <v>0</v>
      </c>
      <c r="J100" s="96">
        <v>200.3606491685033</v>
      </c>
      <c r="K100" s="57">
        <v>200.3606491685033</v>
      </c>
      <c r="L100" s="57">
        <v>200.3606491685033</v>
      </c>
      <c r="M100" s="57">
        <v>200.3606491685033</v>
      </c>
      <c r="N100" s="96">
        <f t="shared" si="21"/>
        <v>200.3606491685033</v>
      </c>
      <c r="O100" s="123">
        <f t="shared" si="22"/>
        <v>1</v>
      </c>
    </row>
    <row r="101" spans="1:15" ht="14.4">
      <c r="A101" s="35" t="s">
        <v>168</v>
      </c>
      <c r="B101" s="96">
        <v>165</v>
      </c>
      <c r="C101" s="96">
        <v>6046</v>
      </c>
      <c r="D101" s="96">
        <v>6545503</v>
      </c>
      <c r="E101" s="95">
        <v>6665289</v>
      </c>
      <c r="F101" s="129">
        <f t="shared" si="19"/>
        <v>2.7290770757525638E-2</v>
      </c>
      <c r="G101" s="96">
        <f t="shared" si="20"/>
        <v>923.68760659035672</v>
      </c>
      <c r="H101" s="57">
        <v>0.15277664680621184</v>
      </c>
      <c r="I101" s="91">
        <v>0.45832994041863551</v>
      </c>
      <c r="J101" s="96">
        <v>0.45832994041863551</v>
      </c>
      <c r="K101" s="57">
        <v>15.124888033814972</v>
      </c>
      <c r="L101" s="57">
        <v>22.458167080513139</v>
      </c>
      <c r="M101" s="57">
        <v>24.29148684218768</v>
      </c>
      <c r="N101" s="96">
        <f t="shared" si="21"/>
        <v>25.208146723024953</v>
      </c>
      <c r="O101" s="123">
        <f t="shared" si="22"/>
        <v>1.1224489795918369</v>
      </c>
    </row>
    <row r="102" spans="1:15" ht="14.4">
      <c r="A102" s="36" t="s">
        <v>35</v>
      </c>
      <c r="B102" s="96">
        <v>4103</v>
      </c>
      <c r="C102" s="96">
        <v>251764</v>
      </c>
      <c r="D102" s="96">
        <v>4246440</v>
      </c>
      <c r="E102" s="95">
        <v>4350084</v>
      </c>
      <c r="F102" s="129">
        <f t="shared" si="19"/>
        <v>1.6297008309369091E-2</v>
      </c>
      <c r="G102" s="96">
        <f t="shared" si="20"/>
        <v>59288.25086425335</v>
      </c>
      <c r="H102" s="57">
        <v>25.668560017332165</v>
      </c>
      <c r="I102" s="91">
        <v>34.38174094064675</v>
      </c>
      <c r="J102" s="96">
        <v>45.214344250713538</v>
      </c>
      <c r="K102" s="57">
        <v>252.21126402351146</v>
      </c>
      <c r="L102" s="57">
        <v>515.01963998078395</v>
      </c>
      <c r="M102" s="57">
        <v>693.75759459688584</v>
      </c>
      <c r="N102" s="96">
        <f t="shared" si="21"/>
        <v>966.22111698269612</v>
      </c>
      <c r="O102" s="123">
        <f t="shared" si="22"/>
        <v>1.8760859625057156</v>
      </c>
    </row>
    <row r="103" spans="1:15" ht="14.4">
      <c r="A103" s="35" t="s">
        <v>112</v>
      </c>
      <c r="B103" s="96">
        <v>2279</v>
      </c>
      <c r="C103" s="96">
        <v>108718</v>
      </c>
      <c r="D103" s="96">
        <v>7044639</v>
      </c>
      <c r="E103" s="95">
        <v>7177850</v>
      </c>
      <c r="F103" s="129">
        <f t="shared" si="19"/>
        <v>2.0962490112032967E-2</v>
      </c>
      <c r="G103" s="96">
        <f t="shared" si="20"/>
        <v>15432.728348464698</v>
      </c>
      <c r="H103" s="57">
        <v>1.1356153239364004</v>
      </c>
      <c r="I103" s="91">
        <v>1.2775672394284505</v>
      </c>
      <c r="J103" s="96">
        <v>1.4195191549205006</v>
      </c>
      <c r="K103" s="57">
        <v>4.116605549269452</v>
      </c>
      <c r="L103" s="57">
        <v>78.357457351611629</v>
      </c>
      <c r="M103" s="57">
        <v>234.50456439286668</v>
      </c>
      <c r="N103" s="96">
        <f t="shared" si="21"/>
        <v>323.50841540638203</v>
      </c>
      <c r="O103" s="123">
        <f t="shared" si="22"/>
        <v>4.1286231884057969</v>
      </c>
    </row>
    <row r="104" spans="1:15" ht="14.4">
      <c r="A104" s="36" t="s">
        <v>27</v>
      </c>
      <c r="B104" s="96">
        <v>37773</v>
      </c>
      <c r="C104" s="96">
        <v>1018099</v>
      </c>
      <c r="D104" s="96">
        <v>32510462</v>
      </c>
      <c r="E104" s="95">
        <v>33210003</v>
      </c>
      <c r="F104" s="129">
        <f t="shared" si="19"/>
        <v>3.7101499952362199E-2</v>
      </c>
      <c r="G104" s="96">
        <f t="shared" si="20"/>
        <v>31316.042202045606</v>
      </c>
      <c r="H104" s="57">
        <v>8.4280561746554081</v>
      </c>
      <c r="I104" s="91">
        <v>17.594336247820777</v>
      </c>
      <c r="J104" s="96">
        <v>34.573485913549924</v>
      </c>
      <c r="K104" s="57">
        <v>399.80975970135398</v>
      </c>
      <c r="L104" s="57">
        <v>951.29377121740072</v>
      </c>
      <c r="M104" s="57">
        <v>1093.4633903387778</v>
      </c>
      <c r="N104" s="96">
        <f t="shared" si="21"/>
        <v>1161.8721382673675</v>
      </c>
      <c r="O104" s="123">
        <f t="shared" si="22"/>
        <v>1.2213599767193712</v>
      </c>
    </row>
    <row r="105" spans="1:15" ht="14.4">
      <c r="A105" s="37" t="s">
        <v>231</v>
      </c>
      <c r="B105" s="96">
        <v>0</v>
      </c>
      <c r="C105" s="96">
        <v>0</v>
      </c>
      <c r="D105" s="96">
        <v>2933404</v>
      </c>
      <c r="E105" s="95">
        <v>2824495</v>
      </c>
      <c r="F105" s="129">
        <v>0</v>
      </c>
      <c r="G105" s="96">
        <f t="shared" si="20"/>
        <v>0</v>
      </c>
      <c r="H105" s="57">
        <v>0</v>
      </c>
      <c r="I105" s="91">
        <v>0</v>
      </c>
      <c r="J105" s="96">
        <v>0</v>
      </c>
      <c r="K105" s="57">
        <v>0</v>
      </c>
      <c r="L105" s="57">
        <v>1</v>
      </c>
      <c r="M105" s="57">
        <v>0</v>
      </c>
      <c r="N105" s="96">
        <f t="shared" si="21"/>
        <v>0</v>
      </c>
      <c r="O105" s="123">
        <f t="shared" si="22"/>
        <v>0</v>
      </c>
    </row>
    <row r="106" spans="1:15" ht="14.4">
      <c r="A106" s="37" t="s">
        <v>201</v>
      </c>
      <c r="B106" s="96">
        <v>1</v>
      </c>
      <c r="C106" s="96">
        <v>190</v>
      </c>
      <c r="D106" s="96">
        <v>9853</v>
      </c>
      <c r="E106" s="95">
        <v>9892</v>
      </c>
      <c r="F106" s="129">
        <f t="shared" ref="F106:F118" si="23">B106/C106</f>
        <v>5.263157894736842E-3</v>
      </c>
      <c r="G106" s="96">
        <f t="shared" si="20"/>
        <v>19283.466964376334</v>
      </c>
      <c r="H106" s="57">
        <v>0</v>
      </c>
      <c r="I106" s="91">
        <v>0</v>
      </c>
      <c r="J106" s="96">
        <v>0</v>
      </c>
      <c r="K106" s="57">
        <v>0</v>
      </c>
      <c r="L106" s="57">
        <v>1</v>
      </c>
      <c r="M106" s="57">
        <v>0</v>
      </c>
      <c r="N106" s="96">
        <f t="shared" si="21"/>
        <v>101.49193139145439</v>
      </c>
      <c r="O106" s="123">
        <f t="shared" si="22"/>
        <v>101.49193139145439</v>
      </c>
    </row>
    <row r="107" spans="1:15" ht="14.4">
      <c r="A107" s="62" t="s">
        <v>282</v>
      </c>
      <c r="B107" s="57">
        <v>0</v>
      </c>
      <c r="C107" s="57">
        <v>33</v>
      </c>
      <c r="D107" s="57">
        <v>52834</v>
      </c>
      <c r="E107" s="95">
        <v>53392</v>
      </c>
      <c r="F107" s="129">
        <f t="shared" si="23"/>
        <v>0</v>
      </c>
      <c r="G107" s="57">
        <f t="shared" si="20"/>
        <v>624.59779687322555</v>
      </c>
      <c r="H107" s="57">
        <v>246.05367755611917</v>
      </c>
      <c r="I107" s="91">
        <v>0</v>
      </c>
      <c r="J107" s="57">
        <v>0</v>
      </c>
      <c r="K107" s="57">
        <v>0</v>
      </c>
      <c r="L107" s="57">
        <v>1</v>
      </c>
      <c r="M107" s="57">
        <v>0</v>
      </c>
      <c r="N107" s="96">
        <f t="shared" si="21"/>
        <v>0</v>
      </c>
      <c r="O107" s="123">
        <f t="shared" si="22"/>
        <v>0</v>
      </c>
    </row>
    <row r="108" spans="1:15" ht="14.4">
      <c r="A108" s="35" t="s">
        <v>280</v>
      </c>
      <c r="B108" s="96">
        <v>5</v>
      </c>
      <c r="C108" s="96">
        <v>353</v>
      </c>
      <c r="D108" s="96">
        <v>182795</v>
      </c>
      <c r="E108" s="95">
        <v>184056</v>
      </c>
      <c r="F108" s="129">
        <f t="shared" si="23"/>
        <v>1.4164305949008499E-2</v>
      </c>
      <c r="G108" s="96">
        <f t="shared" si="20"/>
        <v>1931.1250307721764</v>
      </c>
      <c r="H108" s="57">
        <v>0</v>
      </c>
      <c r="I108" s="91">
        <v>0</v>
      </c>
      <c r="J108" s="96">
        <v>0</v>
      </c>
      <c r="K108" s="57">
        <v>0</v>
      </c>
      <c r="L108" s="57">
        <v>1</v>
      </c>
      <c r="M108" s="57">
        <v>10.941218304658223</v>
      </c>
      <c r="N108" s="96">
        <f t="shared" si="21"/>
        <v>27.353045761645557</v>
      </c>
      <c r="O108" s="123">
        <f t="shared" si="22"/>
        <v>27.353045761645557</v>
      </c>
    </row>
    <row r="109" spans="1:15" ht="14.4">
      <c r="A109" s="62" t="s">
        <v>277</v>
      </c>
      <c r="B109" s="57">
        <v>12</v>
      </c>
      <c r="C109" s="57">
        <v>995</v>
      </c>
      <c r="D109" s="57">
        <v>42389</v>
      </c>
      <c r="E109" s="95">
        <v>43127</v>
      </c>
      <c r="F109" s="129">
        <f t="shared" si="23"/>
        <v>1.2060301507537688E-2</v>
      </c>
      <c r="G109" s="57">
        <f t="shared" si="20"/>
        <v>23473.070843850997</v>
      </c>
      <c r="H109" s="57">
        <v>212.31923376347638</v>
      </c>
      <c r="I109" s="91">
        <v>283.09231168463515</v>
      </c>
      <c r="J109" s="57">
        <v>70.773077921158787</v>
      </c>
      <c r="K109" s="57">
        <v>70.773077921158787</v>
      </c>
      <c r="L109" s="57">
        <v>141.54615584231757</v>
      </c>
      <c r="M109" s="57">
        <v>283.09231168463515</v>
      </c>
      <c r="N109" s="96">
        <f t="shared" si="21"/>
        <v>283.09231168463515</v>
      </c>
      <c r="O109" s="123">
        <f t="shared" si="22"/>
        <v>2</v>
      </c>
    </row>
    <row r="110" spans="1:15" ht="14.4">
      <c r="A110" s="37" t="s">
        <v>284</v>
      </c>
      <c r="B110" s="96">
        <v>0</v>
      </c>
      <c r="C110" s="96">
        <v>16</v>
      </c>
      <c r="D110" s="96">
        <v>5821</v>
      </c>
      <c r="E110" s="95">
        <v>5780</v>
      </c>
      <c r="F110" s="129">
        <f t="shared" si="23"/>
        <v>0</v>
      </c>
      <c r="G110" s="96">
        <f t="shared" si="20"/>
        <v>2748.6686136402682</v>
      </c>
      <c r="H110" s="57">
        <v>0</v>
      </c>
      <c r="I110" s="91">
        <v>0</v>
      </c>
      <c r="J110" s="96">
        <v>0</v>
      </c>
      <c r="K110" s="57">
        <v>0</v>
      </c>
      <c r="L110" s="57">
        <v>1</v>
      </c>
      <c r="M110" s="57">
        <v>0</v>
      </c>
      <c r="N110" s="96">
        <f t="shared" si="21"/>
        <v>0</v>
      </c>
      <c r="O110" s="123">
        <f t="shared" si="22"/>
        <v>0</v>
      </c>
    </row>
    <row r="111" spans="1:15" ht="14.4">
      <c r="A111" s="37" t="s">
        <v>278</v>
      </c>
      <c r="B111" s="96">
        <v>0</v>
      </c>
      <c r="C111" s="96">
        <v>122</v>
      </c>
      <c r="D111" s="96">
        <v>110593</v>
      </c>
      <c r="E111" s="95">
        <v>111120</v>
      </c>
      <c r="F111" s="129">
        <f t="shared" si="23"/>
        <v>0</v>
      </c>
      <c r="G111" s="96">
        <f t="shared" si="20"/>
        <v>1103.1439602868174</v>
      </c>
      <c r="H111" s="57">
        <v>0</v>
      </c>
      <c r="I111" s="91">
        <v>0</v>
      </c>
      <c r="J111" s="96">
        <v>0</v>
      </c>
      <c r="K111" s="57">
        <v>0</v>
      </c>
      <c r="L111" s="57">
        <v>1</v>
      </c>
      <c r="M111" s="57">
        <v>0</v>
      </c>
      <c r="N111" s="96">
        <f t="shared" si="21"/>
        <v>0</v>
      </c>
      <c r="O111" s="123">
        <f t="shared" si="22"/>
        <v>0</v>
      </c>
    </row>
    <row r="112" spans="1:15" ht="14.4">
      <c r="A112" s="37" t="s">
        <v>276</v>
      </c>
      <c r="B112" s="96">
        <v>27</v>
      </c>
      <c r="C112" s="96">
        <v>1462</v>
      </c>
      <c r="D112" s="96">
        <v>38002</v>
      </c>
      <c r="E112" s="95">
        <v>39010</v>
      </c>
      <c r="F112" s="129">
        <f t="shared" si="23"/>
        <v>1.8467852257181942E-2</v>
      </c>
      <c r="G112" s="96">
        <f t="shared" si="20"/>
        <v>38471.659386348088</v>
      </c>
      <c r="H112" s="57">
        <v>52.628809010052102</v>
      </c>
      <c r="I112" s="91">
        <v>52.628809010052102</v>
      </c>
      <c r="J112" s="96">
        <v>342.08725856533869</v>
      </c>
      <c r="K112" s="57">
        <v>394.71606757539075</v>
      </c>
      <c r="L112" s="57">
        <v>499.973685595495</v>
      </c>
      <c r="M112" s="57">
        <v>657.86011262565125</v>
      </c>
      <c r="N112" s="96">
        <f t="shared" si="21"/>
        <v>710.48892163570338</v>
      </c>
      <c r="O112" s="123">
        <f t="shared" si="22"/>
        <v>1.4210526315789473</v>
      </c>
    </row>
    <row r="113" spans="1:15" ht="14.4">
      <c r="A113" s="35" t="s">
        <v>166</v>
      </c>
      <c r="B113" s="96">
        <v>123</v>
      </c>
      <c r="C113" s="96">
        <v>6343</v>
      </c>
      <c r="D113" s="96">
        <v>581363</v>
      </c>
      <c r="E113" s="95">
        <v>589337</v>
      </c>
      <c r="F113" s="129">
        <f t="shared" si="23"/>
        <v>1.9391455147406589E-2</v>
      </c>
      <c r="G113" s="96">
        <f t="shared" si="20"/>
        <v>10910.567063951437</v>
      </c>
      <c r="H113" s="57">
        <v>1.7200957061250888</v>
      </c>
      <c r="I113" s="91">
        <v>1.7200957061250888</v>
      </c>
      <c r="J113" s="96">
        <v>1.7200957061250888</v>
      </c>
      <c r="K113" s="57">
        <v>34.401914122501779</v>
      </c>
      <c r="L113" s="57">
        <v>163.40909208188344</v>
      </c>
      <c r="M113" s="57">
        <v>199.5311019105103</v>
      </c>
      <c r="N113" s="96">
        <f t="shared" si="21"/>
        <v>211.57177185338591</v>
      </c>
      <c r="O113" s="123">
        <f t="shared" si="22"/>
        <v>1.294736842105263</v>
      </c>
    </row>
    <row r="114" spans="1:15" ht="14.4">
      <c r="A114" s="35" t="s">
        <v>120</v>
      </c>
      <c r="B114" s="96">
        <v>127</v>
      </c>
      <c r="C114" s="96">
        <v>7162</v>
      </c>
      <c r="D114" s="96">
        <v>1394969</v>
      </c>
      <c r="E114" s="95">
        <v>1401800</v>
      </c>
      <c r="F114" s="129">
        <f t="shared" si="23"/>
        <v>1.773247696174253E-2</v>
      </c>
      <c r="G114" s="96">
        <f t="shared" si="20"/>
        <v>5134.1642717508421</v>
      </c>
      <c r="H114" s="57">
        <v>5.7348944671888766</v>
      </c>
      <c r="I114" s="91">
        <v>5.7348944671888766</v>
      </c>
      <c r="J114" s="96">
        <v>5.7348944671888766</v>
      </c>
      <c r="K114" s="57">
        <v>5.7348944671888766</v>
      </c>
      <c r="L114" s="57">
        <v>40.861123078720745</v>
      </c>
      <c r="M114" s="57">
        <v>82.439107965840094</v>
      </c>
      <c r="N114" s="96">
        <f t="shared" si="21"/>
        <v>91.041449666623421</v>
      </c>
      <c r="O114" s="123">
        <f t="shared" si="22"/>
        <v>2.2280701754385968</v>
      </c>
    </row>
    <row r="115" spans="1:15" ht="14.4">
      <c r="A115" s="37" t="s">
        <v>193</v>
      </c>
      <c r="B115" s="96">
        <v>6</v>
      </c>
      <c r="C115" s="96">
        <v>909</v>
      </c>
      <c r="D115" s="96">
        <v>38194</v>
      </c>
      <c r="E115" s="95">
        <v>38988</v>
      </c>
      <c r="F115" s="129">
        <f t="shared" si="23"/>
        <v>6.6006600660066007E-3</v>
      </c>
      <c r="G115" s="96">
        <f t="shared" si="20"/>
        <v>23799.549667487041</v>
      </c>
      <c r="H115" s="57">
        <v>26.182122846520397</v>
      </c>
      <c r="I115" s="91">
        <v>26.182122846520397</v>
      </c>
      <c r="J115" s="96">
        <v>26.182122846520397</v>
      </c>
      <c r="K115" s="57">
        <v>52.364245693040793</v>
      </c>
      <c r="L115" s="57">
        <v>130.91061423260197</v>
      </c>
      <c r="M115" s="57">
        <v>157.09273707912237</v>
      </c>
      <c r="N115" s="96">
        <f t="shared" si="21"/>
        <v>157.09273707912237</v>
      </c>
      <c r="O115" s="123">
        <f t="shared" si="22"/>
        <v>1.2</v>
      </c>
    </row>
    <row r="116" spans="1:15" ht="14.4">
      <c r="A116" s="35" t="s">
        <v>45</v>
      </c>
      <c r="B116" s="57">
        <v>358744</v>
      </c>
      <c r="C116" s="57">
        <v>20915585</v>
      </c>
      <c r="D116" s="57">
        <v>329064917</v>
      </c>
      <c r="E116" s="95">
        <v>331996688</v>
      </c>
      <c r="F116" s="129">
        <f t="shared" si="23"/>
        <v>1.7151994553343833E-2</v>
      </c>
      <c r="G116" s="57">
        <f t="shared" si="20"/>
        <v>63560.665143771614</v>
      </c>
      <c r="H116" s="57">
        <v>105.27102164464405</v>
      </c>
      <c r="I116" s="91">
        <v>152.68415867012646</v>
      </c>
      <c r="J116" s="57">
        <v>199.90888302443983</v>
      </c>
      <c r="K116" s="57">
        <v>435.06916904180338</v>
      </c>
      <c r="L116" s="57">
        <v>609.94651702721626</v>
      </c>
      <c r="M116" s="57">
        <v>795.55730944116419</v>
      </c>
      <c r="N116" s="96">
        <f t="shared" si="21"/>
        <v>1090.1921823528819</v>
      </c>
      <c r="O116" s="123">
        <f t="shared" si="22"/>
        <v>1.7873570090477895</v>
      </c>
    </row>
    <row r="117" spans="1:15" ht="14.4">
      <c r="A117" s="35" t="s">
        <v>93</v>
      </c>
      <c r="B117" s="96">
        <v>201</v>
      </c>
      <c r="C117" s="96">
        <v>20275</v>
      </c>
      <c r="D117" s="96">
        <v>3461731</v>
      </c>
      <c r="E117" s="95">
        <v>3479873</v>
      </c>
      <c r="F117" s="129">
        <f t="shared" si="23"/>
        <v>9.913686806411838E-3</v>
      </c>
      <c r="G117" s="96">
        <f t="shared" si="20"/>
        <v>5856.896448626424</v>
      </c>
      <c r="H117" s="57">
        <v>2.5998553902657369</v>
      </c>
      <c r="I117" s="91">
        <v>3.4664738536876492</v>
      </c>
      <c r="J117" s="96">
        <v>4.9108379593908369</v>
      </c>
      <c r="K117" s="57">
        <v>9.5328030976410361</v>
      </c>
      <c r="L117" s="57">
        <v>12.999276951328685</v>
      </c>
      <c r="M117" s="57">
        <v>19.932224658703984</v>
      </c>
      <c r="N117" s="96">
        <f t="shared" si="21"/>
        <v>58.063437049268124</v>
      </c>
      <c r="O117" s="123">
        <f t="shared" si="22"/>
        <v>4.4666666666666668</v>
      </c>
    </row>
    <row r="118" spans="1:15" ht="14.4">
      <c r="A118" s="35" t="s">
        <v>111</v>
      </c>
      <c r="B118" s="96">
        <v>1032</v>
      </c>
      <c r="C118" s="96">
        <v>114083</v>
      </c>
      <c r="D118" s="96">
        <v>28515829</v>
      </c>
      <c r="E118" s="95">
        <v>28395225</v>
      </c>
      <c r="F118" s="129">
        <f t="shared" si="23"/>
        <v>9.0460454230691691E-3</v>
      </c>
      <c r="G118" s="96">
        <f t="shared" si="20"/>
        <v>4000.6902832809105</v>
      </c>
      <c r="H118" s="57">
        <v>0.31561418046096434</v>
      </c>
      <c r="I118" s="91">
        <v>0.35068242273440481</v>
      </c>
      <c r="J118" s="96">
        <v>0.35068242273440481</v>
      </c>
      <c r="K118" s="57">
        <v>3.8575066500784527</v>
      </c>
      <c r="L118" s="57">
        <v>17.60425762126712</v>
      </c>
      <c r="M118" s="57">
        <v>30.474302535619778</v>
      </c>
      <c r="N118" s="96">
        <f t="shared" si="21"/>
        <v>36.190426026190572</v>
      </c>
      <c r="O118" s="123">
        <f t="shared" si="22"/>
        <v>2.0557768924302788</v>
      </c>
    </row>
    <row r="119" spans="1:15" s="92" customFormat="1">
      <c r="A119" s="29" t="s">
        <v>255</v>
      </c>
      <c r="B119" s="111">
        <f>SUM(B64:B118)</f>
        <v>885653</v>
      </c>
      <c r="C119" s="111">
        <f>SUM(C64:C118)</f>
        <v>37261005</v>
      </c>
      <c r="D119" s="111">
        <v>1015226874</v>
      </c>
      <c r="E119" s="111">
        <v>1027523734</v>
      </c>
      <c r="F119" s="132">
        <f t="shared" ref="F119" si="24">B119/C119</f>
        <v>2.3768897269410741E-2</v>
      </c>
      <c r="G119" s="111">
        <f t="shared" ref="G119" si="25">C119*1000000/D119</f>
        <v>36702.146046618538</v>
      </c>
      <c r="H119" s="111">
        <v>39.264130039173885</v>
      </c>
      <c r="I119" s="7">
        <v>58.297314143006027</v>
      </c>
      <c r="J119" s="111">
        <v>80.214582656920484</v>
      </c>
      <c r="K119" s="102">
        <v>308.22470130947301</v>
      </c>
      <c r="L119" s="102">
        <v>516.49440477675932</v>
      </c>
      <c r="M119" s="102">
        <v>696.87970060571899</v>
      </c>
      <c r="N119" s="111">
        <f t="shared" ref="N119" si="26">B119/D119*1000000</f>
        <v>872.36953894898568</v>
      </c>
      <c r="O119" s="127">
        <f t="shared" ref="O119" si="27">N119/L119</f>
        <v>1.6890203086053637</v>
      </c>
    </row>
    <row r="120" spans="1:15">
      <c r="B120" s="108"/>
      <c r="C120" s="108"/>
      <c r="D120" s="108"/>
      <c r="E120" s="108"/>
      <c r="F120" s="130"/>
      <c r="G120" s="103"/>
      <c r="H120" s="52"/>
      <c r="J120" s="103"/>
      <c r="K120" s="103"/>
      <c r="L120" s="103"/>
      <c r="M120" s="99"/>
      <c r="N120" s="103"/>
    </row>
    <row r="121" spans="1:15">
      <c r="A121" s="45" t="s">
        <v>254</v>
      </c>
      <c r="B121" s="104"/>
      <c r="C121" s="104"/>
      <c r="D121" s="104"/>
      <c r="E121" s="104"/>
      <c r="F121" s="131"/>
      <c r="G121" s="104"/>
      <c r="H121" s="52"/>
      <c r="J121" s="104"/>
      <c r="K121" s="104"/>
      <c r="L121" s="104"/>
      <c r="M121" s="100"/>
      <c r="N121" s="104"/>
    </row>
    <row r="122" spans="1:15" s="120" customFormat="1" ht="57.6">
      <c r="A122" s="119" t="s">
        <v>250</v>
      </c>
      <c r="B122" s="7" t="s">
        <v>302</v>
      </c>
      <c r="C122" s="7" t="s">
        <v>303</v>
      </c>
      <c r="D122" s="7" t="s">
        <v>300</v>
      </c>
      <c r="E122" s="7" t="s">
        <v>299</v>
      </c>
      <c r="F122" s="128" t="s">
        <v>304</v>
      </c>
      <c r="G122" s="7" t="s">
        <v>286</v>
      </c>
      <c r="H122" s="7" t="s">
        <v>264</v>
      </c>
      <c r="I122" s="7" t="s">
        <v>265</v>
      </c>
      <c r="J122" s="7" t="s">
        <v>266</v>
      </c>
      <c r="K122" s="7" t="s">
        <v>285</v>
      </c>
      <c r="L122" s="7" t="s">
        <v>287</v>
      </c>
      <c r="M122" s="7" t="s">
        <v>289</v>
      </c>
      <c r="N122" s="7" t="s">
        <v>301</v>
      </c>
      <c r="O122" s="122" t="s">
        <v>298</v>
      </c>
    </row>
    <row r="123" spans="1:15" ht="14.4">
      <c r="A123" s="35" t="s">
        <v>79</v>
      </c>
      <c r="B123" s="57">
        <v>2230</v>
      </c>
      <c r="C123" s="57">
        <v>52909</v>
      </c>
      <c r="D123" s="57">
        <v>38041757</v>
      </c>
      <c r="E123" s="95">
        <v>39388891</v>
      </c>
      <c r="F123" s="129">
        <f t="shared" ref="F123:F132" si="28">B123/C123</f>
        <v>4.2147838741990969E-2</v>
      </c>
      <c r="G123" s="57">
        <f t="shared" ref="G123:G154" si="29">C123*1000000/D123</f>
        <v>1390.8137839164474</v>
      </c>
      <c r="H123" s="57">
        <v>0.78860710876209006</v>
      </c>
      <c r="I123" s="91">
        <v>1.104049952266926</v>
      </c>
      <c r="J123" s="57">
        <v>1.8926570610290161</v>
      </c>
      <c r="K123" s="57">
        <v>31.044833181600943</v>
      </c>
      <c r="L123" s="57">
        <v>37.747993606078708</v>
      </c>
      <c r="M123" s="57">
        <v>44.346006416054863</v>
      </c>
      <c r="N123" s="96">
        <f t="shared" ref="N123:N154" si="30">B123/D123*1000000</f>
        <v>58.619795084648693</v>
      </c>
      <c r="O123" s="123">
        <f t="shared" ref="O123:O154" si="31">N123/L123</f>
        <v>1.5529247910863511</v>
      </c>
    </row>
    <row r="124" spans="1:15" ht="14.4">
      <c r="A124" s="35" t="s">
        <v>227</v>
      </c>
      <c r="B124" s="57">
        <v>0</v>
      </c>
      <c r="C124" s="57">
        <v>2</v>
      </c>
      <c r="D124" s="57">
        <v>55312</v>
      </c>
      <c r="E124" s="95">
        <v>55129</v>
      </c>
      <c r="F124" s="129">
        <f t="shared" si="28"/>
        <v>0</v>
      </c>
      <c r="G124" s="57">
        <f t="shared" si="29"/>
        <v>36.158518947063925</v>
      </c>
      <c r="H124" s="57">
        <v>0</v>
      </c>
      <c r="I124" s="91">
        <v>0</v>
      </c>
      <c r="J124" s="57">
        <v>0</v>
      </c>
      <c r="K124" s="57">
        <v>0</v>
      </c>
      <c r="L124" s="57">
        <v>1</v>
      </c>
      <c r="M124" s="57">
        <v>0</v>
      </c>
      <c r="N124" s="96">
        <f t="shared" si="30"/>
        <v>0</v>
      </c>
      <c r="O124" s="123">
        <f t="shared" si="31"/>
        <v>0</v>
      </c>
    </row>
    <row r="125" spans="1:15" ht="14.4">
      <c r="A125" s="35" t="s">
        <v>71</v>
      </c>
      <c r="B125" s="57">
        <v>2850</v>
      </c>
      <c r="C125" s="57">
        <v>160027</v>
      </c>
      <c r="D125" s="57">
        <v>2957728</v>
      </c>
      <c r="E125" s="95">
        <v>2966061</v>
      </c>
      <c r="F125" s="129">
        <f t="shared" si="28"/>
        <v>1.7809494647778187E-2</v>
      </c>
      <c r="G125" s="57">
        <f t="shared" si="29"/>
        <v>54104.70469225027</v>
      </c>
      <c r="H125" s="57">
        <v>6.4238496575750039</v>
      </c>
      <c r="I125" s="91">
        <v>9.1286284607644781</v>
      </c>
      <c r="J125" s="57">
        <v>11.157212563156586</v>
      </c>
      <c r="K125" s="57">
        <v>216.7204016055567</v>
      </c>
      <c r="L125" s="57">
        <v>312.06385441798568</v>
      </c>
      <c r="M125" s="57">
        <v>659.96602797823198</v>
      </c>
      <c r="N125" s="96">
        <f t="shared" si="30"/>
        <v>963.57744863625055</v>
      </c>
      <c r="O125" s="123">
        <f t="shared" si="31"/>
        <v>3.0877573131094258</v>
      </c>
    </row>
    <row r="126" spans="1:15" ht="14.4">
      <c r="A126" s="35" t="s">
        <v>49</v>
      </c>
      <c r="B126" s="57">
        <v>909</v>
      </c>
      <c r="C126" s="57">
        <v>28483</v>
      </c>
      <c r="D126" s="57">
        <v>25203200</v>
      </c>
      <c r="E126" s="95">
        <v>25652693</v>
      </c>
      <c r="F126" s="129">
        <f t="shared" si="28"/>
        <v>3.1913773127830634E-2</v>
      </c>
      <c r="G126" s="57">
        <f t="shared" si="29"/>
        <v>1130.1342686642965</v>
      </c>
      <c r="H126" s="57">
        <v>2.5790375825292027</v>
      </c>
      <c r="I126" s="91">
        <v>3.1345226003047233</v>
      </c>
      <c r="J126" s="57">
        <v>3.6900076180802439</v>
      </c>
      <c r="K126" s="57">
        <v>4.8406551549009649</v>
      </c>
      <c r="L126" s="57">
        <v>32.694261046216354</v>
      </c>
      <c r="M126" s="57">
        <v>35.987493651599799</v>
      </c>
      <c r="N126" s="96">
        <f t="shared" si="30"/>
        <v>36.06684865413915</v>
      </c>
      <c r="O126" s="123">
        <f t="shared" si="31"/>
        <v>1.1031553398058249</v>
      </c>
    </row>
    <row r="127" spans="1:15" ht="14.4">
      <c r="A127" s="35" t="s">
        <v>70</v>
      </c>
      <c r="B127" s="57">
        <v>2703</v>
      </c>
      <c r="C127" s="57">
        <v>219462</v>
      </c>
      <c r="D127" s="57">
        <v>10047719</v>
      </c>
      <c r="E127" s="95">
        <v>10186189</v>
      </c>
      <c r="F127" s="129">
        <f t="shared" si="28"/>
        <v>1.2316483035787517E-2</v>
      </c>
      <c r="G127" s="57">
        <f t="shared" si="29"/>
        <v>21841.972292417813</v>
      </c>
      <c r="H127" s="57">
        <v>1.4928761443268865</v>
      </c>
      <c r="I127" s="91">
        <v>2.090026602057641</v>
      </c>
      <c r="J127" s="57">
        <v>2.4881269072114773</v>
      </c>
      <c r="K127" s="57">
        <v>35.231877006114523</v>
      </c>
      <c r="L127" s="57">
        <v>56.629768408133231</v>
      </c>
      <c r="M127" s="57">
        <v>112.56286128224724</v>
      </c>
      <c r="N127" s="96">
        <f t="shared" si="30"/>
        <v>269.01628120770499</v>
      </c>
      <c r="O127" s="123">
        <f t="shared" si="31"/>
        <v>4.7504393673110723</v>
      </c>
    </row>
    <row r="128" spans="1:15" ht="14.4">
      <c r="A128" s="35" t="s">
        <v>60</v>
      </c>
      <c r="B128" s="57">
        <v>7626</v>
      </c>
      <c r="C128" s="57">
        <v>516019</v>
      </c>
      <c r="D128" s="57">
        <v>163046173</v>
      </c>
      <c r="E128" s="95">
        <v>165534665</v>
      </c>
      <c r="F128" s="129">
        <f t="shared" si="28"/>
        <v>1.4778525596925695E-2</v>
      </c>
      <c r="G128" s="57">
        <f t="shared" si="29"/>
        <v>3164.8642253013813</v>
      </c>
      <c r="H128" s="57">
        <v>0.45999239736832093</v>
      </c>
      <c r="I128" s="91">
        <v>0.80345338740333394</v>
      </c>
      <c r="J128" s="57">
        <v>1.0733155938594154</v>
      </c>
      <c r="K128" s="57">
        <v>16.056801284136856</v>
      </c>
      <c r="L128" s="57">
        <v>29.58057776676549</v>
      </c>
      <c r="M128" s="57">
        <v>39.179085791851122</v>
      </c>
      <c r="N128" s="96">
        <f t="shared" si="30"/>
        <v>46.77202696441087</v>
      </c>
      <c r="O128" s="123">
        <f t="shared" si="31"/>
        <v>1.5811735434376943</v>
      </c>
    </row>
    <row r="129" spans="1:15" ht="14.4">
      <c r="A129" s="35" t="s">
        <v>173</v>
      </c>
      <c r="B129" s="57">
        <v>0</v>
      </c>
      <c r="C129" s="57">
        <v>716</v>
      </c>
      <c r="D129" s="57">
        <v>763094</v>
      </c>
      <c r="E129" s="95">
        <v>775992</v>
      </c>
      <c r="F129" s="129">
        <f t="shared" si="28"/>
        <v>0</v>
      </c>
      <c r="G129" s="57">
        <f t="shared" si="29"/>
        <v>938.28545369246774</v>
      </c>
      <c r="H129" s="57">
        <v>0</v>
      </c>
      <c r="I129" s="91">
        <v>0</v>
      </c>
      <c r="J129" s="57">
        <v>0</v>
      </c>
      <c r="K129" s="57">
        <v>0</v>
      </c>
      <c r="L129" s="57">
        <v>1</v>
      </c>
      <c r="M129" s="57">
        <v>0</v>
      </c>
      <c r="N129" s="96">
        <f t="shared" si="30"/>
        <v>0</v>
      </c>
      <c r="O129" s="123">
        <f t="shared" si="31"/>
        <v>0</v>
      </c>
    </row>
    <row r="130" spans="1:15" ht="14.4">
      <c r="A130" s="35" t="s">
        <v>118</v>
      </c>
      <c r="B130" s="57">
        <v>3</v>
      </c>
      <c r="C130" s="57">
        <v>172</v>
      </c>
      <c r="D130" s="57">
        <v>433296</v>
      </c>
      <c r="E130" s="95">
        <v>439636</v>
      </c>
      <c r="F130" s="129">
        <f t="shared" si="28"/>
        <v>1.7441860465116279E-2</v>
      </c>
      <c r="G130" s="57">
        <f t="shared" si="29"/>
        <v>396.95727631919056</v>
      </c>
      <c r="H130" s="57">
        <v>2.3078911413906429</v>
      </c>
      <c r="I130" s="91">
        <v>2.3078911413906429</v>
      </c>
      <c r="J130" s="57">
        <v>2.3078911413906429</v>
      </c>
      <c r="K130" s="57">
        <v>6.9236734241719287</v>
      </c>
      <c r="L130" s="57">
        <v>6.9236734241719287</v>
      </c>
      <c r="M130" s="57">
        <v>6.9236734241719287</v>
      </c>
      <c r="N130" s="96">
        <f t="shared" si="30"/>
        <v>6.9236734241719287</v>
      </c>
      <c r="O130" s="123">
        <f t="shared" si="31"/>
        <v>1</v>
      </c>
    </row>
    <row r="131" spans="1:15" ht="14.4">
      <c r="A131" s="35" t="s">
        <v>119</v>
      </c>
      <c r="B131" s="57">
        <v>0</v>
      </c>
      <c r="C131" s="57">
        <v>381</v>
      </c>
      <c r="D131" s="57">
        <v>16486542.000000002</v>
      </c>
      <c r="E131" s="95">
        <v>16838886</v>
      </c>
      <c r="F131" s="129">
        <f t="shared" si="28"/>
        <v>0</v>
      </c>
      <c r="G131" s="57">
        <f t="shared" si="29"/>
        <v>23.10975825009271</v>
      </c>
      <c r="H131" s="57">
        <v>0</v>
      </c>
      <c r="I131" s="91">
        <v>0</v>
      </c>
      <c r="J131" s="57">
        <v>0</v>
      </c>
      <c r="K131" s="57">
        <v>0</v>
      </c>
      <c r="L131" s="57">
        <v>1</v>
      </c>
      <c r="M131" s="57">
        <v>0</v>
      </c>
      <c r="N131" s="96">
        <f t="shared" si="30"/>
        <v>0</v>
      </c>
      <c r="O131" s="123">
        <f t="shared" si="31"/>
        <v>0</v>
      </c>
    </row>
    <row r="132" spans="1:15" ht="14.4">
      <c r="A132" s="35" t="s">
        <v>4</v>
      </c>
      <c r="B132" s="57">
        <v>4634</v>
      </c>
      <c r="C132" s="57">
        <v>87117</v>
      </c>
      <c r="D132" s="57">
        <v>1433783692</v>
      </c>
      <c r="E132" s="95">
        <v>1442160504</v>
      </c>
      <c r="F132" s="129">
        <f t="shared" si="28"/>
        <v>5.3192832627386159E-2</v>
      </c>
      <c r="G132" s="57">
        <f t="shared" si="29"/>
        <v>60.760211241124928</v>
      </c>
      <c r="H132" s="57">
        <v>3.2306128364026616</v>
      </c>
      <c r="I132" s="91">
        <v>3.2306128364026616</v>
      </c>
      <c r="J132" s="57">
        <v>3.2313102916782235</v>
      </c>
      <c r="K132" s="57">
        <v>3.2320077469537853</v>
      </c>
      <c r="L132" s="57">
        <v>3.2320077469537853</v>
      </c>
      <c r="M132" s="57">
        <v>3.2320077469537853</v>
      </c>
      <c r="N132" s="96">
        <f t="shared" si="30"/>
        <v>3.2320077469537853</v>
      </c>
      <c r="O132" s="123">
        <f t="shared" si="31"/>
        <v>1</v>
      </c>
    </row>
    <row r="133" spans="1:15" ht="14.4">
      <c r="A133" s="35" t="s">
        <v>219</v>
      </c>
      <c r="B133" s="57">
        <v>0</v>
      </c>
      <c r="C133" s="57">
        <v>0</v>
      </c>
      <c r="D133" s="57">
        <v>544</v>
      </c>
      <c r="E133" s="95">
        <v>544</v>
      </c>
      <c r="F133" s="129">
        <v>0</v>
      </c>
      <c r="G133" s="57">
        <f t="shared" si="29"/>
        <v>0</v>
      </c>
      <c r="H133" s="57">
        <v>0</v>
      </c>
      <c r="I133" s="91">
        <v>0</v>
      </c>
      <c r="J133" s="57">
        <v>0</v>
      </c>
      <c r="K133" s="57">
        <v>0</v>
      </c>
      <c r="L133" s="57">
        <v>1</v>
      </c>
      <c r="M133" s="57">
        <v>0</v>
      </c>
      <c r="N133" s="96">
        <f t="shared" si="30"/>
        <v>0</v>
      </c>
      <c r="O133" s="123">
        <f t="shared" si="31"/>
        <v>0</v>
      </c>
    </row>
    <row r="134" spans="1:15" ht="14.4">
      <c r="A134" s="35" t="s">
        <v>220</v>
      </c>
      <c r="B134" s="57">
        <v>0</v>
      </c>
      <c r="C134" s="57">
        <v>0</v>
      </c>
      <c r="D134" s="57">
        <v>17547</v>
      </c>
      <c r="E134" s="95">
        <v>17572</v>
      </c>
      <c r="F134" s="129">
        <v>0</v>
      </c>
      <c r="G134" s="57">
        <f t="shared" si="29"/>
        <v>0</v>
      </c>
      <c r="H134" s="57">
        <v>0</v>
      </c>
      <c r="I134" s="91">
        <v>0</v>
      </c>
      <c r="J134" s="57">
        <v>0</v>
      </c>
      <c r="K134" s="57">
        <v>0</v>
      </c>
      <c r="L134" s="57">
        <v>1</v>
      </c>
      <c r="M134" s="57">
        <v>0</v>
      </c>
      <c r="N134" s="96">
        <f t="shared" si="30"/>
        <v>0</v>
      </c>
      <c r="O134" s="123">
        <f t="shared" si="31"/>
        <v>0</v>
      </c>
    </row>
    <row r="135" spans="1:15" ht="14.4">
      <c r="A135" s="35" t="s">
        <v>281</v>
      </c>
      <c r="B135" s="57">
        <v>2</v>
      </c>
      <c r="C135" s="57">
        <v>49</v>
      </c>
      <c r="D135" s="57">
        <v>889955</v>
      </c>
      <c r="E135" s="95">
        <v>899778</v>
      </c>
      <c r="F135" s="129">
        <f>B135/C135</f>
        <v>4.0816326530612242E-2</v>
      </c>
      <c r="G135" s="57">
        <f t="shared" si="29"/>
        <v>55.058963655465725</v>
      </c>
      <c r="H135" s="57">
        <v>0</v>
      </c>
      <c r="I135" s="91">
        <v>0</v>
      </c>
      <c r="J135" s="57">
        <v>0</v>
      </c>
      <c r="K135" s="57">
        <v>0</v>
      </c>
      <c r="L135" s="57">
        <v>2.2473046389986009</v>
      </c>
      <c r="M135" s="57">
        <v>2.2473046389986009</v>
      </c>
      <c r="N135" s="96">
        <f t="shared" si="30"/>
        <v>2.2473046389986013</v>
      </c>
      <c r="O135" s="123">
        <f t="shared" si="31"/>
        <v>1.0000000000000002</v>
      </c>
    </row>
    <row r="136" spans="1:15" ht="14.4">
      <c r="A136" s="35" t="s">
        <v>133</v>
      </c>
      <c r="B136" s="57">
        <v>114</v>
      </c>
      <c r="C136" s="57">
        <v>16926</v>
      </c>
      <c r="D136" s="57">
        <v>279285</v>
      </c>
      <c r="E136" s="95">
        <v>281739</v>
      </c>
      <c r="F136" s="129">
        <f>B136/C136</f>
        <v>6.7352002835873804E-3</v>
      </c>
      <c r="G136" s="57">
        <f t="shared" si="29"/>
        <v>60604.758579945221</v>
      </c>
      <c r="H136" s="57">
        <v>0</v>
      </c>
      <c r="I136" s="91">
        <v>0</v>
      </c>
      <c r="J136" s="57">
        <v>0</v>
      </c>
      <c r="K136" s="57">
        <v>0</v>
      </c>
      <c r="L136" s="57">
        <v>7.161143634638452</v>
      </c>
      <c r="M136" s="57">
        <v>225.57602449111124</v>
      </c>
      <c r="N136" s="96">
        <f t="shared" si="30"/>
        <v>408.18518717439173</v>
      </c>
      <c r="O136" s="123">
        <f t="shared" si="31"/>
        <v>56.999999999999993</v>
      </c>
    </row>
    <row r="137" spans="1:15" ht="14.4">
      <c r="A137" s="35" t="s">
        <v>102</v>
      </c>
      <c r="B137" s="57">
        <v>2603</v>
      </c>
      <c r="C137" s="57">
        <v>229169</v>
      </c>
      <c r="D137" s="57">
        <v>3996762</v>
      </c>
      <c r="E137" s="95">
        <v>3985293</v>
      </c>
      <c r="F137" s="129">
        <f>B137/C137</f>
        <v>1.1358429805078347E-2</v>
      </c>
      <c r="G137" s="57">
        <f t="shared" si="29"/>
        <v>57338.665649843548</v>
      </c>
      <c r="H137" s="57">
        <v>0.75060761686585287</v>
      </c>
      <c r="I137" s="91">
        <v>1.2510126947764215</v>
      </c>
      <c r="J137" s="57">
        <v>2.0016203116422746</v>
      </c>
      <c r="K137" s="57">
        <v>3.7530380843292646</v>
      </c>
      <c r="L137" s="57">
        <v>4.7538482401504014</v>
      </c>
      <c r="M137" s="57">
        <v>244.19767802035747</v>
      </c>
      <c r="N137" s="96">
        <f t="shared" si="30"/>
        <v>651.27720890060505</v>
      </c>
      <c r="O137" s="123">
        <f t="shared" si="31"/>
        <v>137</v>
      </c>
    </row>
    <row r="138" spans="1:15" s="6" customFormat="1" ht="17.399999999999999">
      <c r="A138" s="35" t="s">
        <v>225</v>
      </c>
      <c r="B138" s="57">
        <v>0</v>
      </c>
      <c r="C138" s="57">
        <v>0</v>
      </c>
      <c r="D138" s="57">
        <v>167295</v>
      </c>
      <c r="E138" s="95">
        <v>169536</v>
      </c>
      <c r="F138" s="129">
        <v>0</v>
      </c>
      <c r="G138" s="57">
        <f t="shared" si="29"/>
        <v>0</v>
      </c>
      <c r="H138" s="57">
        <v>0</v>
      </c>
      <c r="I138" s="91">
        <v>0</v>
      </c>
      <c r="J138" s="57">
        <v>0</v>
      </c>
      <c r="K138" s="57">
        <v>0</v>
      </c>
      <c r="L138" s="57">
        <v>1</v>
      </c>
      <c r="M138" s="57">
        <v>0</v>
      </c>
      <c r="N138" s="96">
        <f t="shared" si="30"/>
        <v>0</v>
      </c>
      <c r="O138" s="123">
        <f t="shared" si="31"/>
        <v>0</v>
      </c>
    </row>
    <row r="139" spans="1:15" ht="14.4">
      <c r="A139" s="35" t="s">
        <v>97</v>
      </c>
      <c r="B139" s="57">
        <v>81</v>
      </c>
      <c r="C139" s="57">
        <v>13784</v>
      </c>
      <c r="D139" s="57">
        <v>12771246</v>
      </c>
      <c r="E139" s="95">
        <v>13321333</v>
      </c>
      <c r="F139" s="129">
        <f t="shared" ref="F139:F148" si="32">B139/C139</f>
        <v>5.8763784097504356E-3</v>
      </c>
      <c r="G139" s="57">
        <f t="shared" si="29"/>
        <v>1079.2995452440584</v>
      </c>
      <c r="H139" s="57">
        <v>7.8300895621304295E-2</v>
      </c>
      <c r="I139" s="91">
        <v>0</v>
      </c>
      <c r="J139" s="57">
        <v>7.8300895621304295E-2</v>
      </c>
      <c r="K139" s="57">
        <v>2.1141241817752161</v>
      </c>
      <c r="L139" s="57">
        <v>2.1141241817752161</v>
      </c>
      <c r="M139" s="57">
        <v>2.1141241817752161</v>
      </c>
      <c r="N139" s="96">
        <f t="shared" si="30"/>
        <v>6.3423725453256479</v>
      </c>
      <c r="O139" s="123">
        <f t="shared" si="31"/>
        <v>3</v>
      </c>
    </row>
    <row r="140" spans="1:15" ht="14.4">
      <c r="A140" s="35" t="s">
        <v>77</v>
      </c>
      <c r="B140" s="57">
        <v>150</v>
      </c>
      <c r="C140" s="57">
        <v>8965</v>
      </c>
      <c r="D140" s="57">
        <v>7436157</v>
      </c>
      <c r="E140" s="95">
        <v>7528232</v>
      </c>
      <c r="F140" s="129">
        <f t="shared" si="32"/>
        <v>1.6731734523145567E-2</v>
      </c>
      <c r="G140" s="57">
        <f t="shared" si="29"/>
        <v>1205.5958474249535</v>
      </c>
      <c r="H140" s="57">
        <v>0.53791225763522743</v>
      </c>
      <c r="I140" s="91">
        <v>0.53791225763522743</v>
      </c>
      <c r="J140" s="57">
        <v>0.53791225763522743</v>
      </c>
      <c r="K140" s="57">
        <v>1.6137367729056824</v>
      </c>
      <c r="L140" s="57">
        <v>13.7167625696983</v>
      </c>
      <c r="M140" s="57">
        <v>14.523630956151141</v>
      </c>
      <c r="N140" s="96">
        <f t="shared" si="30"/>
        <v>20.171709661321028</v>
      </c>
      <c r="O140" s="123">
        <f t="shared" si="31"/>
        <v>1.4705882352941175</v>
      </c>
    </row>
    <row r="141" spans="1:15" ht="14.4">
      <c r="A141" s="35" t="s">
        <v>18</v>
      </c>
      <c r="B141" s="57">
        <v>149603</v>
      </c>
      <c r="C141" s="57">
        <v>10337069</v>
      </c>
      <c r="D141" s="57">
        <v>1366417756</v>
      </c>
      <c r="E141" s="95">
        <v>1386993905</v>
      </c>
      <c r="F141" s="129">
        <f t="shared" si="32"/>
        <v>1.4472477643324235E-2</v>
      </c>
      <c r="G141" s="57">
        <f t="shared" si="29"/>
        <v>7565.0868518134212</v>
      </c>
      <c r="H141" s="57">
        <v>0.32786459194694484</v>
      </c>
      <c r="I141" s="91">
        <v>0.5283889182716387</v>
      </c>
      <c r="J141" s="57">
        <v>0.89504106239087833</v>
      </c>
      <c r="K141" s="57">
        <v>20.127812214992908</v>
      </c>
      <c r="L141" s="57">
        <v>60.500531142102638</v>
      </c>
      <c r="M141" s="57">
        <v>97.527274813896668</v>
      </c>
      <c r="N141" s="96">
        <f t="shared" si="30"/>
        <v>109.48555033267586</v>
      </c>
      <c r="O141" s="123">
        <f t="shared" si="31"/>
        <v>1.8096626304902683</v>
      </c>
    </row>
    <row r="142" spans="1:15" ht="14.4">
      <c r="A142" s="35" t="s">
        <v>13</v>
      </c>
      <c r="B142" s="57">
        <v>22734</v>
      </c>
      <c r="C142" s="57">
        <v>765350</v>
      </c>
      <c r="D142" s="57">
        <v>270625567</v>
      </c>
      <c r="E142" s="95">
        <v>275015343</v>
      </c>
      <c r="F142" s="129">
        <f t="shared" si="32"/>
        <v>2.9704056967400534E-2</v>
      </c>
      <c r="G142" s="57">
        <f t="shared" si="29"/>
        <v>2828.0772156312933</v>
      </c>
      <c r="H142" s="57">
        <v>1.9214740342696446</v>
      </c>
      <c r="I142" s="91">
        <v>2.5459530954072789</v>
      </c>
      <c r="J142" s="57">
        <v>3.0706633124578357</v>
      </c>
      <c r="K142" s="57">
        <v>15.308974853806033</v>
      </c>
      <c r="L142" s="57">
        <v>33.625795599718778</v>
      </c>
      <c r="M142" s="57">
        <v>58.693641462190449</v>
      </c>
      <c r="N142" s="96">
        <f t="shared" si="30"/>
        <v>84.005366721319433</v>
      </c>
      <c r="O142" s="123">
        <f t="shared" si="31"/>
        <v>2.4982417582417589</v>
      </c>
    </row>
    <row r="143" spans="1:15" ht="14.4">
      <c r="A143" s="35" t="s">
        <v>3</v>
      </c>
      <c r="B143" s="57">
        <v>55540</v>
      </c>
      <c r="C143" s="57">
        <v>1243434</v>
      </c>
      <c r="D143" s="57">
        <v>82913893</v>
      </c>
      <c r="E143" s="95">
        <v>84549327</v>
      </c>
      <c r="F143" s="129">
        <f t="shared" si="32"/>
        <v>4.4666624846996301E-2</v>
      </c>
      <c r="G143" s="57">
        <f t="shared" si="29"/>
        <v>14996.690602864348</v>
      </c>
      <c r="H143" s="57">
        <v>58.723572417471701</v>
      </c>
      <c r="I143" s="91">
        <v>67.226369409527067</v>
      </c>
      <c r="J143" s="57">
        <v>74.245699692330206</v>
      </c>
      <c r="K143" s="57">
        <v>171.11728187699498</v>
      </c>
      <c r="L143" s="57">
        <v>285.01857945567701</v>
      </c>
      <c r="M143" s="57">
        <v>540.34370331640321</v>
      </c>
      <c r="N143" s="96">
        <f t="shared" si="30"/>
        <v>669.85155310461664</v>
      </c>
      <c r="O143" s="123">
        <f t="shared" si="31"/>
        <v>2.3502031144211237</v>
      </c>
    </row>
    <row r="144" spans="1:15" ht="14.4">
      <c r="A144" s="35" t="s">
        <v>66</v>
      </c>
      <c r="B144" s="57">
        <v>12834</v>
      </c>
      <c r="C144" s="57">
        <v>597774</v>
      </c>
      <c r="D144" s="57">
        <v>39309789</v>
      </c>
      <c r="E144" s="95">
        <v>40696678</v>
      </c>
      <c r="F144" s="129">
        <f t="shared" si="32"/>
        <v>2.1469652410442741E-2</v>
      </c>
      <c r="G144" s="57">
        <f t="shared" si="29"/>
        <v>15206.746594340662</v>
      </c>
      <c r="H144" s="57">
        <v>2.0351164947743676</v>
      </c>
      <c r="I144" s="91">
        <v>2.1114333633284064</v>
      </c>
      <c r="J144" s="57">
        <v>2.391261881359882</v>
      </c>
      <c r="K144" s="57">
        <v>96.184693334273561</v>
      </c>
      <c r="L144" s="57">
        <v>209.82051061123732</v>
      </c>
      <c r="M144" s="57">
        <v>303.35955250230421</v>
      </c>
      <c r="N144" s="96">
        <f t="shared" si="30"/>
        <v>326.48356367417796</v>
      </c>
      <c r="O144" s="123">
        <f t="shared" si="31"/>
        <v>1.5560135790494665</v>
      </c>
    </row>
    <row r="145" spans="1:15" ht="14.4">
      <c r="A145" s="35" t="s">
        <v>26</v>
      </c>
      <c r="B145" s="57">
        <v>3404</v>
      </c>
      <c r="C145" s="57">
        <v>435866</v>
      </c>
      <c r="D145" s="57">
        <v>8519373</v>
      </c>
      <c r="E145" s="95">
        <v>8725897</v>
      </c>
      <c r="F145" s="129">
        <f t="shared" si="32"/>
        <v>7.809739690638866E-3</v>
      </c>
      <c r="G145" s="57">
        <f t="shared" si="29"/>
        <v>51161.746292831645</v>
      </c>
      <c r="H145" s="57">
        <v>17.372170463718398</v>
      </c>
      <c r="I145" s="91">
        <v>22.654249320930074</v>
      </c>
      <c r="J145" s="57">
        <v>26.645153346378894</v>
      </c>
      <c r="K145" s="57">
        <v>48.008227835546116</v>
      </c>
      <c r="L145" s="57">
        <v>134.63432109381759</v>
      </c>
      <c r="M145" s="57">
        <v>323.61536465183531</v>
      </c>
      <c r="N145" s="96">
        <f t="shared" si="30"/>
        <v>399.55992066552318</v>
      </c>
      <c r="O145" s="123">
        <f t="shared" si="31"/>
        <v>2.967741935483871</v>
      </c>
    </row>
    <row r="146" spans="1:15" ht="14.4">
      <c r="A146" s="35" t="s">
        <v>28</v>
      </c>
      <c r="B146" s="57">
        <v>3548</v>
      </c>
      <c r="C146" s="57">
        <v>240954</v>
      </c>
      <c r="D146" s="57">
        <v>126860299</v>
      </c>
      <c r="E146" s="95">
        <v>126280913</v>
      </c>
      <c r="F146" s="129">
        <f t="shared" si="32"/>
        <v>1.4724802244411797E-2</v>
      </c>
      <c r="G146" s="57">
        <f t="shared" si="29"/>
        <v>1899.3649069044052</v>
      </c>
      <c r="H146" s="57">
        <v>1.4977104854529786</v>
      </c>
      <c r="I146" s="91">
        <v>2.5855212590977734</v>
      </c>
      <c r="J146" s="57">
        <v>3.5866224783216065</v>
      </c>
      <c r="K146" s="57">
        <v>7.764446464058862</v>
      </c>
      <c r="L146" s="57">
        <v>11.43777849680143</v>
      </c>
      <c r="M146" s="57">
        <v>15.473714120758931</v>
      </c>
      <c r="N146" s="96">
        <f t="shared" si="30"/>
        <v>27.967772644142986</v>
      </c>
      <c r="O146" s="123">
        <f t="shared" si="31"/>
        <v>2.445210199862164</v>
      </c>
    </row>
    <row r="147" spans="1:15" ht="14.4">
      <c r="A147" s="35" t="s">
        <v>100</v>
      </c>
      <c r="B147" s="57">
        <v>3903</v>
      </c>
      <c r="C147" s="57">
        <v>298208</v>
      </c>
      <c r="D147" s="57">
        <v>10101697</v>
      </c>
      <c r="E147" s="95">
        <v>10255323</v>
      </c>
      <c r="F147" s="129">
        <f t="shared" si="32"/>
        <v>1.3088180062238438E-2</v>
      </c>
      <c r="G147" s="57">
        <f t="shared" si="29"/>
        <v>29520.58451169145</v>
      </c>
      <c r="H147" s="57">
        <v>0.6929528771254968</v>
      </c>
      <c r="I147" s="91">
        <v>0.6929528771254968</v>
      </c>
      <c r="J147" s="57">
        <v>0.79194614528628204</v>
      </c>
      <c r="K147" s="57">
        <v>1.0889259497686379</v>
      </c>
      <c r="L147" s="57">
        <v>2.5738249721804167</v>
      </c>
      <c r="M147" s="57">
        <v>215.01337844522558</v>
      </c>
      <c r="N147" s="96">
        <f t="shared" si="30"/>
        <v>386.37072563154487</v>
      </c>
      <c r="O147" s="123">
        <f t="shared" si="31"/>
        <v>150.11538461538461</v>
      </c>
    </row>
    <row r="148" spans="1:15" ht="14.4">
      <c r="A148" s="35" t="s">
        <v>64</v>
      </c>
      <c r="B148" s="57">
        <v>2262</v>
      </c>
      <c r="C148" s="57">
        <v>156934</v>
      </c>
      <c r="D148" s="57">
        <v>18551428</v>
      </c>
      <c r="E148" s="95">
        <v>18892792</v>
      </c>
      <c r="F148" s="129">
        <f t="shared" si="32"/>
        <v>1.4413702575605031E-2</v>
      </c>
      <c r="G148" s="57">
        <f t="shared" si="29"/>
        <v>8459.4026939597316</v>
      </c>
      <c r="H148" s="57">
        <v>0.91637150520164812</v>
      </c>
      <c r="I148" s="91">
        <v>1.2937009485199737</v>
      </c>
      <c r="J148" s="57">
        <v>1.3476051547083061</v>
      </c>
      <c r="K148" s="57">
        <v>20.21407732062459</v>
      </c>
      <c r="L148" s="57">
        <v>90.073928540703179</v>
      </c>
      <c r="M148" s="57">
        <v>104.84368103630621</v>
      </c>
      <c r="N148" s="96">
        <f t="shared" si="30"/>
        <v>121.93131439800753</v>
      </c>
      <c r="O148" s="123">
        <f t="shared" si="31"/>
        <v>1.3536804308797128</v>
      </c>
    </row>
    <row r="149" spans="1:15" ht="14.4">
      <c r="A149" s="35" t="s">
        <v>233</v>
      </c>
      <c r="B149" s="57">
        <v>0</v>
      </c>
      <c r="C149" s="57">
        <v>0</v>
      </c>
      <c r="D149" s="57">
        <v>117608</v>
      </c>
      <c r="E149" s="95">
        <v>120401</v>
      </c>
      <c r="F149" s="129">
        <v>0</v>
      </c>
      <c r="G149" s="57">
        <f t="shared" si="29"/>
        <v>0</v>
      </c>
      <c r="H149" s="57">
        <v>0</v>
      </c>
      <c r="I149" s="91">
        <v>0</v>
      </c>
      <c r="J149" s="57">
        <v>0</v>
      </c>
      <c r="K149" s="57">
        <v>0</v>
      </c>
      <c r="L149" s="57">
        <v>1</v>
      </c>
      <c r="M149" s="57">
        <v>0</v>
      </c>
      <c r="N149" s="96">
        <f t="shared" si="30"/>
        <v>0</v>
      </c>
      <c r="O149" s="123">
        <f t="shared" si="31"/>
        <v>0</v>
      </c>
    </row>
    <row r="150" spans="1:15" ht="14.4">
      <c r="A150" s="62" t="s">
        <v>179</v>
      </c>
      <c r="B150" s="57">
        <v>1359</v>
      </c>
      <c r="C150" s="57">
        <v>81305</v>
      </c>
      <c r="D150" s="57">
        <v>6415851</v>
      </c>
      <c r="E150" s="95">
        <v>6580222</v>
      </c>
      <c r="F150" s="129">
        <f t="shared" ref="F150:F155" si="33">B150/C150</f>
        <v>1.6714839185781934E-2</v>
      </c>
      <c r="G150" s="57">
        <f t="shared" si="29"/>
        <v>12672.519982150458</v>
      </c>
      <c r="H150" s="57">
        <v>0.77931984393029075</v>
      </c>
      <c r="I150" s="91">
        <v>1.2469117502884652</v>
      </c>
      <c r="J150" s="57">
        <v>1.2469117502884652</v>
      </c>
      <c r="K150" s="57">
        <v>140.27757190745234</v>
      </c>
      <c r="L150" s="57">
        <v>165.68339881957982</v>
      </c>
      <c r="M150" s="57">
        <v>191.8685455756376</v>
      </c>
      <c r="N150" s="96">
        <f t="shared" si="30"/>
        <v>211.81913358025304</v>
      </c>
      <c r="O150" s="123">
        <f t="shared" si="31"/>
        <v>1.2784571966133584</v>
      </c>
    </row>
    <row r="151" spans="1:15" ht="14.4">
      <c r="A151" s="35" t="s">
        <v>152</v>
      </c>
      <c r="B151" s="57">
        <v>0</v>
      </c>
      <c r="C151" s="57">
        <v>41</v>
      </c>
      <c r="D151" s="57">
        <v>7169456</v>
      </c>
      <c r="E151" s="95">
        <v>7330344</v>
      </c>
      <c r="F151" s="129">
        <f t="shared" si="33"/>
        <v>0</v>
      </c>
      <c r="G151" s="57">
        <f t="shared" si="29"/>
        <v>5.7187044595852186</v>
      </c>
      <c r="H151" s="57">
        <v>0</v>
      </c>
      <c r="I151" s="91">
        <v>0</v>
      </c>
      <c r="J151" s="57">
        <v>0</v>
      </c>
      <c r="K151" s="57">
        <v>0</v>
      </c>
      <c r="L151" s="57">
        <v>1</v>
      </c>
      <c r="M151" s="57">
        <v>0</v>
      </c>
      <c r="N151" s="96">
        <f t="shared" si="30"/>
        <v>0</v>
      </c>
      <c r="O151" s="123">
        <f t="shared" si="31"/>
        <v>0</v>
      </c>
    </row>
    <row r="152" spans="1:15" ht="14.4">
      <c r="A152" s="35" t="s">
        <v>86</v>
      </c>
      <c r="B152" s="57">
        <v>1489</v>
      </c>
      <c r="C152" s="57">
        <v>186408</v>
      </c>
      <c r="D152" s="57">
        <v>6855709</v>
      </c>
      <c r="E152" s="95">
        <v>6810041</v>
      </c>
      <c r="F152" s="129">
        <f t="shared" si="33"/>
        <v>7.9878545985150855E-3</v>
      </c>
      <c r="G152" s="57">
        <f t="shared" si="29"/>
        <v>27190.185581097448</v>
      </c>
      <c r="H152" s="57">
        <v>3.0631405154448652</v>
      </c>
      <c r="I152" s="91">
        <v>3.209004349513668</v>
      </c>
      <c r="J152" s="57">
        <v>3.6465958517200772</v>
      </c>
      <c r="K152" s="57">
        <v>5.834553362752124</v>
      </c>
      <c r="L152" s="57">
        <v>37.778733023820003</v>
      </c>
      <c r="M152" s="57">
        <v>130.40226765750998</v>
      </c>
      <c r="N152" s="96">
        <f t="shared" si="30"/>
        <v>217.19124892844781</v>
      </c>
      <c r="O152" s="123">
        <f t="shared" si="31"/>
        <v>5.7490347490347489</v>
      </c>
    </row>
    <row r="153" spans="1:15" ht="14.4">
      <c r="A153" s="62" t="s">
        <v>296</v>
      </c>
      <c r="B153" s="57">
        <v>0</v>
      </c>
      <c r="C153" s="57">
        <v>46</v>
      </c>
      <c r="D153" s="57">
        <v>640446</v>
      </c>
      <c r="E153" s="95">
        <v>653922</v>
      </c>
      <c r="F153" s="129">
        <f t="shared" si="33"/>
        <v>0</v>
      </c>
      <c r="G153" s="57">
        <f t="shared" si="29"/>
        <v>71.824946990066294</v>
      </c>
      <c r="H153" s="57">
        <v>0</v>
      </c>
      <c r="I153" s="91">
        <v>0</v>
      </c>
      <c r="J153" s="57">
        <v>0</v>
      </c>
      <c r="K153" s="57">
        <v>0</v>
      </c>
      <c r="L153" s="57">
        <v>1</v>
      </c>
      <c r="M153" s="57">
        <v>0</v>
      </c>
      <c r="N153" s="96">
        <f t="shared" si="30"/>
        <v>0</v>
      </c>
      <c r="O153" s="123">
        <f t="shared" si="31"/>
        <v>0</v>
      </c>
    </row>
    <row r="154" spans="1:15" ht="14.4">
      <c r="A154" s="35" t="s">
        <v>51</v>
      </c>
      <c r="B154" s="57">
        <v>494</v>
      </c>
      <c r="C154" s="57">
        <v>119077</v>
      </c>
      <c r="D154" s="57">
        <v>31949789</v>
      </c>
      <c r="E154" s="95">
        <v>32580620</v>
      </c>
      <c r="F154" s="129">
        <f t="shared" si="33"/>
        <v>4.1485761314107679E-3</v>
      </c>
      <c r="G154" s="57">
        <f t="shared" si="29"/>
        <v>3727.0042691048757</v>
      </c>
      <c r="H154" s="57">
        <v>2.6917235666251194</v>
      </c>
      <c r="I154" s="91">
        <v>3.004714679023389</v>
      </c>
      <c r="J154" s="57">
        <v>3.2238084577021775</v>
      </c>
      <c r="K154" s="57">
        <v>3.8497906824987171</v>
      </c>
      <c r="L154" s="57">
        <v>4.0062862386978519</v>
      </c>
      <c r="M154" s="57">
        <v>10.485202265342034</v>
      </c>
      <c r="N154" s="96">
        <f t="shared" si="30"/>
        <v>15.461760952474521</v>
      </c>
      <c r="O154" s="123">
        <f t="shared" si="31"/>
        <v>3.8593749999999996</v>
      </c>
    </row>
    <row r="155" spans="1:15" ht="14.4">
      <c r="A155" s="35" t="s">
        <v>221</v>
      </c>
      <c r="B155" s="57">
        <v>0</v>
      </c>
      <c r="C155" s="57">
        <v>4</v>
      </c>
      <c r="D155" s="57">
        <v>58791</v>
      </c>
      <c r="E155" s="95">
        <v>59395</v>
      </c>
      <c r="F155" s="129">
        <f t="shared" si="33"/>
        <v>0</v>
      </c>
      <c r="G155" s="57">
        <f t="shared" ref="G155:G188" si="34">C155*1000000/D155</f>
        <v>68.037624806518011</v>
      </c>
      <c r="H155" s="57">
        <v>0</v>
      </c>
      <c r="I155" s="91">
        <v>0</v>
      </c>
      <c r="J155" s="57">
        <v>0</v>
      </c>
      <c r="K155" s="57">
        <v>0</v>
      </c>
      <c r="L155" s="57">
        <v>1</v>
      </c>
      <c r="M155" s="57">
        <v>0</v>
      </c>
      <c r="N155" s="96">
        <f t="shared" ref="N155:N188" si="35">B155/D155*1000000</f>
        <v>0</v>
      </c>
      <c r="O155" s="123">
        <f t="shared" ref="O155:O186" si="36">N155/L155</f>
        <v>0</v>
      </c>
    </row>
    <row r="156" spans="1:15" ht="14.4">
      <c r="A156" s="35" t="s">
        <v>228</v>
      </c>
      <c r="B156" s="57">
        <v>0</v>
      </c>
      <c r="C156" s="57">
        <v>0</v>
      </c>
      <c r="D156" s="57">
        <v>543483</v>
      </c>
      <c r="E156" s="95">
        <v>551707</v>
      </c>
      <c r="F156" s="129">
        <v>0</v>
      </c>
      <c r="G156" s="57">
        <f t="shared" si="34"/>
        <v>0</v>
      </c>
      <c r="H156" s="57">
        <v>0</v>
      </c>
      <c r="I156" s="91">
        <v>0</v>
      </c>
      <c r="J156" s="57">
        <v>0</v>
      </c>
      <c r="K156" s="57">
        <v>0</v>
      </c>
      <c r="L156" s="57">
        <v>1</v>
      </c>
      <c r="M156" s="57">
        <v>0</v>
      </c>
      <c r="N156" s="96">
        <f t="shared" si="35"/>
        <v>0</v>
      </c>
      <c r="O156" s="123">
        <f t="shared" si="36"/>
        <v>0</v>
      </c>
    </row>
    <row r="157" spans="1:15" ht="14.4">
      <c r="A157" s="35" t="s">
        <v>145</v>
      </c>
      <c r="B157" s="57">
        <v>1</v>
      </c>
      <c r="C157" s="57">
        <v>1263</v>
      </c>
      <c r="D157" s="57">
        <v>3225166</v>
      </c>
      <c r="E157" s="95">
        <v>3305753</v>
      </c>
      <c r="F157" s="129">
        <f>B157/C157</f>
        <v>7.9176563737133805E-4</v>
      </c>
      <c r="G157" s="57">
        <f t="shared" si="34"/>
        <v>391.6077498026458</v>
      </c>
      <c r="H157" s="57">
        <v>0</v>
      </c>
      <c r="I157" s="91">
        <v>0</v>
      </c>
      <c r="J157" s="57">
        <v>0</v>
      </c>
      <c r="K157" s="57">
        <v>0</v>
      </c>
      <c r="L157" s="57">
        <v>1</v>
      </c>
      <c r="M157" s="57">
        <v>0</v>
      </c>
      <c r="N157" s="96">
        <f t="shared" si="35"/>
        <v>0.31006155962204734</v>
      </c>
      <c r="O157" s="123">
        <f t="shared" si="36"/>
        <v>0.31006155962204734</v>
      </c>
    </row>
    <row r="158" spans="1:15" ht="14.4">
      <c r="A158" s="35" t="s">
        <v>126</v>
      </c>
      <c r="B158" s="57">
        <v>2711</v>
      </c>
      <c r="C158" s="57">
        <v>125616</v>
      </c>
      <c r="D158" s="57">
        <v>54045422</v>
      </c>
      <c r="E158" s="95">
        <v>54596812</v>
      </c>
      <c r="F158" s="129">
        <f>B158/C158</f>
        <v>2.158164565023564E-2</v>
      </c>
      <c r="G158" s="57">
        <f t="shared" si="34"/>
        <v>2324.2671691970504</v>
      </c>
      <c r="H158" s="57">
        <v>7.4011819169438622E-2</v>
      </c>
      <c r="I158" s="91">
        <v>9.2514773961798288E-2</v>
      </c>
      <c r="J158" s="57">
        <v>0.11101772875415794</v>
      </c>
      <c r="K158" s="57">
        <v>0.11101772875415794</v>
      </c>
      <c r="L158" s="57">
        <v>0.72161523690202656</v>
      </c>
      <c r="M158" s="57">
        <v>31.862088152443327</v>
      </c>
      <c r="N158" s="96">
        <f t="shared" si="35"/>
        <v>50.161510442087028</v>
      </c>
      <c r="O158" s="123">
        <f t="shared" si="36"/>
        <v>69.512820512820511</v>
      </c>
    </row>
    <row r="159" spans="1:15" ht="14.4">
      <c r="A159" s="35" t="s">
        <v>224</v>
      </c>
      <c r="B159" s="57">
        <v>0</v>
      </c>
      <c r="C159" s="57">
        <v>0</v>
      </c>
      <c r="D159" s="57">
        <v>10764</v>
      </c>
      <c r="E159" s="95">
        <v>10859</v>
      </c>
      <c r="F159" s="129">
        <v>0</v>
      </c>
      <c r="G159" s="57">
        <f t="shared" si="34"/>
        <v>0</v>
      </c>
      <c r="H159" s="57">
        <v>0</v>
      </c>
      <c r="I159" s="91">
        <v>0</v>
      </c>
      <c r="J159" s="57">
        <v>0</v>
      </c>
      <c r="K159" s="57">
        <v>0</v>
      </c>
      <c r="L159" s="57">
        <v>1</v>
      </c>
      <c r="M159" s="57">
        <v>0</v>
      </c>
      <c r="N159" s="96">
        <f t="shared" si="35"/>
        <v>0</v>
      </c>
      <c r="O159" s="123">
        <f t="shared" si="36"/>
        <v>0</v>
      </c>
    </row>
    <row r="160" spans="1:15" ht="14.4">
      <c r="A160" s="35" t="s">
        <v>156</v>
      </c>
      <c r="B160" s="57">
        <v>1878</v>
      </c>
      <c r="C160" s="57">
        <v>261859</v>
      </c>
      <c r="D160" s="57">
        <v>28608715</v>
      </c>
      <c r="E160" s="95">
        <v>29410223</v>
      </c>
      <c r="F160" s="129">
        <f>B160/C160</f>
        <v>7.1717985633489778E-3</v>
      </c>
      <c r="G160" s="57">
        <f t="shared" si="34"/>
        <v>9153.1199496377249</v>
      </c>
      <c r="H160" s="57">
        <v>3.4954383655470017E-2</v>
      </c>
      <c r="I160" s="91">
        <v>0</v>
      </c>
      <c r="J160" s="57">
        <v>0</v>
      </c>
      <c r="K160" s="57">
        <v>1.3981753462188009</v>
      </c>
      <c r="L160" s="57">
        <v>13.247711405423138</v>
      </c>
      <c r="M160" s="57">
        <v>46.174740808875896</v>
      </c>
      <c r="N160" s="96">
        <f t="shared" si="35"/>
        <v>65.644332504972709</v>
      </c>
      <c r="O160" s="123">
        <f t="shared" si="36"/>
        <v>4.95514511873351</v>
      </c>
    </row>
    <row r="161" spans="1:15" ht="14.4">
      <c r="A161" s="35" t="s">
        <v>154</v>
      </c>
      <c r="B161" s="57">
        <v>0</v>
      </c>
      <c r="C161" s="57">
        <v>38</v>
      </c>
      <c r="D161" s="57">
        <v>282757</v>
      </c>
      <c r="E161" s="95">
        <v>286912</v>
      </c>
      <c r="F161" s="129">
        <f>B161/C161</f>
        <v>0</v>
      </c>
      <c r="G161" s="57">
        <f t="shared" si="34"/>
        <v>134.39101419239842</v>
      </c>
      <c r="H161" s="57">
        <v>0</v>
      </c>
      <c r="I161" s="91">
        <v>0</v>
      </c>
      <c r="J161" s="57">
        <v>0</v>
      </c>
      <c r="K161" s="57">
        <v>0</v>
      </c>
      <c r="L161" s="57">
        <v>1</v>
      </c>
      <c r="M161" s="57">
        <v>0</v>
      </c>
      <c r="N161" s="96">
        <f t="shared" si="35"/>
        <v>0</v>
      </c>
      <c r="O161" s="123">
        <f t="shared" si="36"/>
        <v>0</v>
      </c>
    </row>
    <row r="162" spans="1:15" ht="14.4">
      <c r="A162" s="35" t="s">
        <v>67</v>
      </c>
      <c r="B162" s="57">
        <v>25</v>
      </c>
      <c r="C162" s="57">
        <v>2181</v>
      </c>
      <c r="D162" s="57">
        <v>4783062</v>
      </c>
      <c r="E162" s="95">
        <v>4842358</v>
      </c>
      <c r="F162" s="129">
        <f>B162/C162</f>
        <v>1.1462631820265932E-2</v>
      </c>
      <c r="G162" s="57">
        <f t="shared" si="34"/>
        <v>455.98405372959832</v>
      </c>
      <c r="H162" s="57">
        <v>2.2997820224784875</v>
      </c>
      <c r="I162" s="91">
        <v>3.5542085801940262</v>
      </c>
      <c r="J162" s="57">
        <v>4.1814218590517953</v>
      </c>
      <c r="K162" s="57">
        <v>4.599564044956975</v>
      </c>
      <c r="L162" s="57">
        <v>5.226777323814745</v>
      </c>
      <c r="M162" s="57">
        <v>5.226777323814745</v>
      </c>
      <c r="N162" s="96">
        <f t="shared" si="35"/>
        <v>5.2267773238147441</v>
      </c>
      <c r="O162" s="123">
        <f t="shared" si="36"/>
        <v>0.99999999999999978</v>
      </c>
    </row>
    <row r="163" spans="1:15" ht="14.4">
      <c r="A163" s="35" t="s">
        <v>232</v>
      </c>
      <c r="B163" s="57">
        <v>0</v>
      </c>
      <c r="C163" s="57">
        <v>0</v>
      </c>
      <c r="D163" s="57">
        <v>1614</v>
      </c>
      <c r="E163" s="95">
        <v>1632</v>
      </c>
      <c r="F163" s="129">
        <v>0</v>
      </c>
      <c r="G163" s="57">
        <f t="shared" si="34"/>
        <v>0</v>
      </c>
      <c r="H163" s="57">
        <v>0</v>
      </c>
      <c r="I163" s="91">
        <v>0</v>
      </c>
      <c r="J163" s="57">
        <v>0</v>
      </c>
      <c r="K163" s="57">
        <v>0</v>
      </c>
      <c r="L163" s="57">
        <v>1</v>
      </c>
      <c r="M163" s="57">
        <v>0</v>
      </c>
      <c r="N163" s="96">
        <f t="shared" si="35"/>
        <v>0</v>
      </c>
      <c r="O163" s="123">
        <f t="shared" si="36"/>
        <v>0</v>
      </c>
    </row>
    <row r="164" spans="1:15" ht="14.4">
      <c r="A164" s="62" t="s">
        <v>234</v>
      </c>
      <c r="B164" s="57">
        <v>0</v>
      </c>
      <c r="C164" s="57">
        <v>0</v>
      </c>
      <c r="D164" s="57">
        <v>57213</v>
      </c>
      <c r="E164" s="95">
        <v>57735</v>
      </c>
      <c r="F164" s="129">
        <v>0</v>
      </c>
      <c r="G164" s="57">
        <f t="shared" si="34"/>
        <v>0</v>
      </c>
      <c r="H164" s="57">
        <v>0</v>
      </c>
      <c r="I164" s="91">
        <v>0</v>
      </c>
      <c r="J164" s="57">
        <v>0</v>
      </c>
      <c r="K164" s="57">
        <v>0</v>
      </c>
      <c r="L164" s="57">
        <v>1</v>
      </c>
      <c r="M164" s="57">
        <v>0</v>
      </c>
      <c r="N164" s="96">
        <f t="shared" si="35"/>
        <v>0</v>
      </c>
      <c r="O164" s="123">
        <f t="shared" si="36"/>
        <v>0</v>
      </c>
    </row>
    <row r="165" spans="1:15" ht="14.4">
      <c r="A165" s="35" t="s">
        <v>31</v>
      </c>
      <c r="B165" s="57">
        <v>10311</v>
      </c>
      <c r="C165" s="57">
        <v>486634</v>
      </c>
      <c r="D165" s="57">
        <v>216565317</v>
      </c>
      <c r="E165" s="95">
        <v>223135161</v>
      </c>
      <c r="F165" s="129">
        <f>B165/C165</f>
        <v>2.1188408537011389E-2</v>
      </c>
      <c r="G165" s="57">
        <f t="shared" si="34"/>
        <v>2247.0541762696007</v>
      </c>
      <c r="H165" s="57">
        <v>0.62336851472851496</v>
      </c>
      <c r="I165" s="91">
        <v>1.0943580591900595</v>
      </c>
      <c r="J165" s="57">
        <v>1.9255160788280794</v>
      </c>
      <c r="K165" s="57">
        <v>25.71048807413608</v>
      </c>
      <c r="L165" s="57">
        <v>29.51996233081034</v>
      </c>
      <c r="M165" s="57">
        <v>35.379626369258382</v>
      </c>
      <c r="N165" s="96">
        <f t="shared" si="35"/>
        <v>47.611501891597904</v>
      </c>
      <c r="O165" s="123">
        <f t="shared" si="36"/>
        <v>1.6128578132332236</v>
      </c>
    </row>
    <row r="166" spans="1:15" ht="14.4">
      <c r="A166" s="35" t="s">
        <v>222</v>
      </c>
      <c r="B166" s="57">
        <v>0</v>
      </c>
      <c r="C166" s="57">
        <v>0</v>
      </c>
      <c r="D166" s="57">
        <v>18001</v>
      </c>
      <c r="E166" s="95">
        <v>18138</v>
      </c>
      <c r="F166" s="129">
        <v>0</v>
      </c>
      <c r="G166" s="57">
        <f t="shared" si="34"/>
        <v>0</v>
      </c>
      <c r="H166" s="57">
        <v>0</v>
      </c>
      <c r="I166" s="91">
        <v>0</v>
      </c>
      <c r="J166" s="57">
        <v>0</v>
      </c>
      <c r="K166" s="57">
        <v>0</v>
      </c>
      <c r="L166" s="57">
        <v>1</v>
      </c>
      <c r="M166" s="57">
        <v>0</v>
      </c>
      <c r="N166" s="96">
        <f t="shared" si="35"/>
        <v>0</v>
      </c>
      <c r="O166" s="123">
        <f t="shared" si="36"/>
        <v>0</v>
      </c>
    </row>
    <row r="167" spans="1:15" ht="14.4">
      <c r="A167" s="40" t="s">
        <v>211</v>
      </c>
      <c r="B167" s="113">
        <v>1470</v>
      </c>
      <c r="C167" s="113">
        <v>141219</v>
      </c>
      <c r="D167" s="113">
        <v>4981422</v>
      </c>
      <c r="E167" s="95">
        <v>5163806</v>
      </c>
      <c r="F167" s="129">
        <f>B167/C167</f>
        <v>1.0409364179041064E-2</v>
      </c>
      <c r="G167" s="57">
        <f t="shared" si="34"/>
        <v>28349.13404244812</v>
      </c>
      <c r="H167" s="57">
        <v>0.40149178286842591</v>
      </c>
      <c r="I167" s="91">
        <v>0.80298356573685181</v>
      </c>
      <c r="J167" s="57">
        <v>0.40149178286842591</v>
      </c>
      <c r="K167" s="57">
        <v>12.446245268921203</v>
      </c>
      <c r="L167" s="57">
        <v>48.78125161851375</v>
      </c>
      <c r="M167" s="57">
        <v>124.46245268921204</v>
      </c>
      <c r="N167" s="96">
        <f t="shared" si="35"/>
        <v>295.09646040829307</v>
      </c>
      <c r="O167" s="123">
        <f t="shared" si="36"/>
        <v>6.0493827160493829</v>
      </c>
    </row>
    <row r="168" spans="1:15" ht="14.4">
      <c r="A168" s="40" t="s">
        <v>170</v>
      </c>
      <c r="B168" s="113">
        <v>9</v>
      </c>
      <c r="C168" s="113">
        <v>780</v>
      </c>
      <c r="D168" s="57">
        <v>8776119</v>
      </c>
      <c r="E168" s="95">
        <v>9035587</v>
      </c>
      <c r="F168" s="129">
        <f>B168/C168</f>
        <v>1.1538461538461539E-2</v>
      </c>
      <c r="G168" s="57">
        <f t="shared" si="34"/>
        <v>88.877555101520386</v>
      </c>
      <c r="H168" s="57">
        <v>0</v>
      </c>
      <c r="I168" s="91">
        <v>0</v>
      </c>
      <c r="J168" s="57">
        <v>0</v>
      </c>
      <c r="K168" s="57">
        <v>0</v>
      </c>
      <c r="L168" s="57">
        <v>0.68367350078092604</v>
      </c>
      <c r="M168" s="57">
        <v>0.79761908424441375</v>
      </c>
      <c r="N168" s="96">
        <f t="shared" si="35"/>
        <v>1.0255102511713892</v>
      </c>
      <c r="O168" s="123">
        <f t="shared" si="36"/>
        <v>1.5000000000000002</v>
      </c>
    </row>
    <row r="169" spans="1:15" ht="14.4">
      <c r="A169" s="40" t="s">
        <v>42</v>
      </c>
      <c r="B169" s="113">
        <v>9257</v>
      </c>
      <c r="C169" s="113">
        <v>477807</v>
      </c>
      <c r="D169" s="57">
        <v>108116622</v>
      </c>
      <c r="E169" s="95">
        <v>110336589</v>
      </c>
      <c r="F169" s="129">
        <f>B169/C169</f>
        <v>1.9373931315363736E-2</v>
      </c>
      <c r="G169" s="57">
        <f t="shared" si="34"/>
        <v>4419.366709403851</v>
      </c>
      <c r="H169" s="57">
        <v>3.5794681043586434</v>
      </c>
      <c r="I169" s="91">
        <v>4.4119025472327467</v>
      </c>
      <c r="J169" s="57">
        <v>5.577310767256491</v>
      </c>
      <c r="K169" s="57">
        <v>16.935416276694255</v>
      </c>
      <c r="L169" s="57">
        <v>43.767553152002847</v>
      </c>
      <c r="M169" s="57">
        <v>75.131833105181556</v>
      </c>
      <c r="N169" s="96">
        <f t="shared" si="35"/>
        <v>85.620507085395246</v>
      </c>
      <c r="O169" s="123">
        <f t="shared" si="36"/>
        <v>1.9562552831783599</v>
      </c>
    </row>
    <row r="170" spans="1:15" ht="14.4">
      <c r="A170" s="40" t="s">
        <v>226</v>
      </c>
      <c r="B170" s="113">
        <v>0</v>
      </c>
      <c r="C170" s="113">
        <v>0</v>
      </c>
      <c r="D170" s="57">
        <v>197093</v>
      </c>
      <c r="E170" s="95">
        <v>199090</v>
      </c>
      <c r="F170" s="129">
        <v>0</v>
      </c>
      <c r="G170" s="57">
        <f t="shared" si="34"/>
        <v>0</v>
      </c>
      <c r="H170" s="57">
        <v>0</v>
      </c>
      <c r="I170" s="91">
        <v>0</v>
      </c>
      <c r="J170" s="57">
        <v>0</v>
      </c>
      <c r="K170" s="57">
        <v>0</v>
      </c>
      <c r="L170" s="57">
        <v>1</v>
      </c>
      <c r="M170" s="57">
        <v>0</v>
      </c>
      <c r="N170" s="96">
        <f t="shared" si="35"/>
        <v>0</v>
      </c>
      <c r="O170" s="123">
        <f t="shared" si="36"/>
        <v>0</v>
      </c>
    </row>
    <row r="171" spans="1:15" ht="14.4">
      <c r="A171" s="40" t="s">
        <v>52</v>
      </c>
      <c r="B171" s="113">
        <v>29</v>
      </c>
      <c r="C171" s="113">
        <v>58697</v>
      </c>
      <c r="D171" s="57">
        <v>5804343</v>
      </c>
      <c r="E171" s="95">
        <v>5873977</v>
      </c>
      <c r="F171" s="129">
        <f t="shared" ref="F171:F179" si="37">B171/C171</f>
        <v>4.9406272892992833E-4</v>
      </c>
      <c r="G171" s="57">
        <f t="shared" si="34"/>
        <v>10112.600168528979</v>
      </c>
      <c r="H171" s="57">
        <v>1.7228478744278206</v>
      </c>
      <c r="I171" s="91">
        <v>2.067417449313385</v>
      </c>
      <c r="J171" s="57">
        <v>2.7565565990845129</v>
      </c>
      <c r="K171" s="57">
        <v>4.6516892609551155</v>
      </c>
      <c r="L171" s="57">
        <v>4.6516892609551155</v>
      </c>
      <c r="M171" s="57">
        <v>4.8239740483978979</v>
      </c>
      <c r="N171" s="96">
        <f t="shared" si="35"/>
        <v>4.9962588358406803</v>
      </c>
      <c r="O171" s="123">
        <f t="shared" si="36"/>
        <v>1.0740740740740742</v>
      </c>
    </row>
    <row r="172" spans="1:15" ht="14.4">
      <c r="A172" s="40" t="s">
        <v>230</v>
      </c>
      <c r="B172" s="113">
        <v>0</v>
      </c>
      <c r="C172" s="113">
        <v>17</v>
      </c>
      <c r="D172" s="57">
        <v>669821</v>
      </c>
      <c r="E172" s="95">
        <v>695764</v>
      </c>
      <c r="F172" s="129">
        <f t="shared" si="37"/>
        <v>0</v>
      </c>
      <c r="G172" s="57">
        <f t="shared" si="34"/>
        <v>25.379914932496892</v>
      </c>
      <c r="H172" s="57">
        <v>0</v>
      </c>
      <c r="I172" s="91">
        <v>0</v>
      </c>
      <c r="J172" s="57">
        <v>0</v>
      </c>
      <c r="K172" s="57">
        <v>0</v>
      </c>
      <c r="L172" s="57">
        <v>1</v>
      </c>
      <c r="M172" s="57">
        <v>0</v>
      </c>
      <c r="N172" s="96">
        <f t="shared" si="35"/>
        <v>0</v>
      </c>
      <c r="O172" s="123">
        <f t="shared" si="36"/>
        <v>0</v>
      </c>
    </row>
    <row r="173" spans="1:15" ht="14.4">
      <c r="A173" s="40" t="s">
        <v>43</v>
      </c>
      <c r="B173" s="113">
        <v>962</v>
      </c>
      <c r="C173" s="113">
        <v>63244</v>
      </c>
      <c r="D173" s="57">
        <v>51225321</v>
      </c>
      <c r="E173" s="95">
        <v>51291608</v>
      </c>
      <c r="F173" s="129">
        <f t="shared" si="37"/>
        <v>1.5210929099993675E-2</v>
      </c>
      <c r="G173" s="57">
        <f t="shared" si="34"/>
        <v>1234.6237908396904</v>
      </c>
      <c r="H173" s="57">
        <v>4.4899669833206124</v>
      </c>
      <c r="I173" s="91">
        <v>4.6851829391171602</v>
      </c>
      <c r="J173" s="57">
        <v>4.8803988949137089</v>
      </c>
      <c r="K173" s="57">
        <v>5.7588706959981764</v>
      </c>
      <c r="L173" s="57">
        <v>7.1644255777333248</v>
      </c>
      <c r="M173" s="57">
        <v>9.8584057677256922</v>
      </c>
      <c r="N173" s="96">
        <f t="shared" si="35"/>
        <v>18.779774947627949</v>
      </c>
      <c r="O173" s="123">
        <f t="shared" si="36"/>
        <v>2.6212534059945498</v>
      </c>
    </row>
    <row r="174" spans="1:15" ht="14.4">
      <c r="A174" s="40" t="s">
        <v>109</v>
      </c>
      <c r="B174" s="113">
        <v>211</v>
      </c>
      <c r="C174" s="113">
        <v>44586</v>
      </c>
      <c r="D174" s="57">
        <v>21323734</v>
      </c>
      <c r="E174" s="95">
        <v>21459110</v>
      </c>
      <c r="F174" s="129">
        <f t="shared" si="37"/>
        <v>4.7324272193065087E-3</v>
      </c>
      <c r="G174" s="57">
        <f t="shared" si="34"/>
        <v>2090.9095939763647</v>
      </c>
      <c r="H174" s="57">
        <v>0.32827271246208567</v>
      </c>
      <c r="I174" s="91">
        <v>0.32827271246208567</v>
      </c>
      <c r="J174" s="57">
        <v>0.32827271246208567</v>
      </c>
      <c r="K174" s="57">
        <v>0.51585711958327751</v>
      </c>
      <c r="L174" s="57">
        <v>0.60964932314387343</v>
      </c>
      <c r="M174" s="57">
        <v>3.8923764477647302</v>
      </c>
      <c r="N174" s="96">
        <f t="shared" si="35"/>
        <v>9.8950774756428679</v>
      </c>
      <c r="O174" s="123">
        <f t="shared" si="36"/>
        <v>16.23076923076923</v>
      </c>
    </row>
    <row r="175" spans="1:15" ht="14.4">
      <c r="A175" s="40" t="s">
        <v>143</v>
      </c>
      <c r="B175" s="113">
        <v>723</v>
      </c>
      <c r="C175" s="113">
        <v>11616</v>
      </c>
      <c r="D175" s="57">
        <v>17070132</v>
      </c>
      <c r="E175" s="95">
        <v>17724701</v>
      </c>
      <c r="F175" s="129">
        <f t="shared" si="37"/>
        <v>6.2241735537190084E-2</v>
      </c>
      <c r="G175" s="57">
        <f t="shared" si="34"/>
        <v>680.48682927583684</v>
      </c>
      <c r="H175" s="57">
        <v>0.1171637102747653</v>
      </c>
      <c r="I175" s="91">
        <v>0.17574556541214795</v>
      </c>
      <c r="J175" s="57">
        <v>0.17574556541214795</v>
      </c>
      <c r="K175" s="57">
        <v>1.4645463784345663</v>
      </c>
      <c r="L175" s="57">
        <v>9.3730968219812247</v>
      </c>
      <c r="M175" s="57">
        <v>21.792450111106348</v>
      </c>
      <c r="N175" s="96">
        <f t="shared" si="35"/>
        <v>42.35468126432766</v>
      </c>
      <c r="O175" s="123">
        <f t="shared" si="36"/>
        <v>4.5187499999999998</v>
      </c>
    </row>
    <row r="176" spans="1:15" ht="14.4">
      <c r="A176" s="35" t="s">
        <v>101</v>
      </c>
      <c r="B176" s="57">
        <v>7</v>
      </c>
      <c r="C176" s="57">
        <v>812</v>
      </c>
      <c r="D176" s="57">
        <v>23773881</v>
      </c>
      <c r="E176" s="95">
        <v>23838714</v>
      </c>
      <c r="F176" s="129">
        <f t="shared" si="37"/>
        <v>8.6206896551724137E-3</v>
      </c>
      <c r="G176" s="57">
        <f t="shared" si="34"/>
        <v>34.155130161541564</v>
      </c>
      <c r="H176" s="57">
        <v>0.25237780907543028</v>
      </c>
      <c r="I176" s="91">
        <v>0.25237780907543028</v>
      </c>
      <c r="J176" s="57">
        <v>0.25237780907543028</v>
      </c>
      <c r="K176" s="57">
        <v>0.29444077725466866</v>
      </c>
      <c r="L176" s="57">
        <v>0.29444077725466866</v>
      </c>
      <c r="M176" s="57">
        <v>0.29444077725466866</v>
      </c>
      <c r="N176" s="96">
        <f t="shared" si="35"/>
        <v>0.29444077725466872</v>
      </c>
      <c r="O176" s="123">
        <f t="shared" si="36"/>
        <v>1.0000000000000002</v>
      </c>
    </row>
    <row r="177" spans="1:15" ht="14.4">
      <c r="A177" s="40" t="s">
        <v>217</v>
      </c>
      <c r="B177" s="113">
        <v>90</v>
      </c>
      <c r="C177" s="113">
        <v>13330</v>
      </c>
      <c r="D177" s="57">
        <v>9321023</v>
      </c>
      <c r="E177" s="95">
        <v>9650213</v>
      </c>
      <c r="F177" s="129">
        <f t="shared" si="37"/>
        <v>6.7516879219804947E-3</v>
      </c>
      <c r="G177" s="57">
        <f t="shared" si="34"/>
        <v>1430.1005372478965</v>
      </c>
      <c r="H177" s="57">
        <v>0</v>
      </c>
      <c r="I177" s="91">
        <v>0</v>
      </c>
      <c r="J177" s="57">
        <v>0</v>
      </c>
      <c r="K177" s="57">
        <v>6.1152085988844789</v>
      </c>
      <c r="L177" s="57">
        <v>7.8317583810274902</v>
      </c>
      <c r="M177" s="57">
        <v>9.2264550790186863</v>
      </c>
      <c r="N177" s="96">
        <f t="shared" si="35"/>
        <v>9.6555925245544412</v>
      </c>
      <c r="O177" s="123">
        <f t="shared" si="36"/>
        <v>1.2328767123287672</v>
      </c>
    </row>
    <row r="178" spans="1:15" ht="14.4">
      <c r="A178" s="40" t="s">
        <v>57</v>
      </c>
      <c r="B178" s="113">
        <v>64</v>
      </c>
      <c r="C178" s="113">
        <v>7694</v>
      </c>
      <c r="D178" s="57">
        <v>69625581</v>
      </c>
      <c r="E178" s="95">
        <v>69889212</v>
      </c>
      <c r="F178" s="129">
        <f t="shared" si="37"/>
        <v>8.3181700025994273E-3</v>
      </c>
      <c r="G178" s="57">
        <f t="shared" si="34"/>
        <v>110.50536152797059</v>
      </c>
      <c r="H178" s="57">
        <v>0.67503925030083411</v>
      </c>
      <c r="I178" s="91">
        <v>0.71812686202216391</v>
      </c>
      <c r="J178" s="57">
        <v>0.77557701098393705</v>
      </c>
      <c r="K178" s="57">
        <v>0.83302715994571019</v>
      </c>
      <c r="L178" s="57">
        <v>0.83302715994571019</v>
      </c>
      <c r="M178" s="57">
        <v>0.86175223442659676</v>
      </c>
      <c r="N178" s="96">
        <f t="shared" si="35"/>
        <v>0.9192023833883699</v>
      </c>
      <c r="O178" s="123">
        <f t="shared" si="36"/>
        <v>1.103448275862069</v>
      </c>
    </row>
    <row r="179" spans="1:15" ht="14.4">
      <c r="A179" s="63" t="s">
        <v>297</v>
      </c>
      <c r="B179" s="113">
        <v>0</v>
      </c>
      <c r="C179" s="113">
        <v>46</v>
      </c>
      <c r="D179" s="57">
        <v>1293120</v>
      </c>
      <c r="E179" s="95">
        <v>1331570</v>
      </c>
      <c r="F179" s="129">
        <f t="shared" si="37"/>
        <v>0</v>
      </c>
      <c r="G179" s="57">
        <f t="shared" si="34"/>
        <v>35.572878000494924</v>
      </c>
      <c r="H179" s="57">
        <v>0</v>
      </c>
      <c r="I179" s="91">
        <v>0</v>
      </c>
      <c r="J179" s="57">
        <v>0</v>
      </c>
      <c r="K179" s="57">
        <v>0</v>
      </c>
      <c r="L179" s="57">
        <v>1</v>
      </c>
      <c r="M179" s="57">
        <v>0</v>
      </c>
      <c r="N179" s="96">
        <f t="shared" si="35"/>
        <v>0</v>
      </c>
      <c r="O179" s="123">
        <f t="shared" si="36"/>
        <v>0</v>
      </c>
    </row>
    <row r="180" spans="1:15" ht="14.4">
      <c r="A180" s="35" t="s">
        <v>218</v>
      </c>
      <c r="B180" s="113">
        <v>0</v>
      </c>
      <c r="C180" s="113">
        <v>0</v>
      </c>
      <c r="D180" s="57">
        <v>1330</v>
      </c>
      <c r="E180" s="95">
        <v>1366</v>
      </c>
      <c r="F180" s="129">
        <v>0</v>
      </c>
      <c r="G180" s="57">
        <f t="shared" si="34"/>
        <v>0</v>
      </c>
      <c r="H180" s="57">
        <v>0</v>
      </c>
      <c r="I180" s="91">
        <v>0</v>
      </c>
      <c r="J180" s="57">
        <v>0</v>
      </c>
      <c r="K180" s="57">
        <v>0</v>
      </c>
      <c r="L180" s="57">
        <v>1</v>
      </c>
      <c r="M180" s="57">
        <v>0</v>
      </c>
      <c r="N180" s="96">
        <f t="shared" si="35"/>
        <v>0</v>
      </c>
      <c r="O180" s="123">
        <f t="shared" si="36"/>
        <v>0</v>
      </c>
    </row>
    <row r="181" spans="1:15" ht="14.4">
      <c r="A181" s="63" t="s">
        <v>235</v>
      </c>
      <c r="B181" s="113">
        <v>0</v>
      </c>
      <c r="C181" s="113">
        <v>0</v>
      </c>
      <c r="D181" s="57">
        <v>104497</v>
      </c>
      <c r="E181" s="95">
        <v>106314</v>
      </c>
      <c r="F181" s="129">
        <v>0</v>
      </c>
      <c r="G181" s="57">
        <f t="shared" si="34"/>
        <v>0</v>
      </c>
      <c r="H181" s="57">
        <v>0</v>
      </c>
      <c r="I181" s="91">
        <v>0</v>
      </c>
      <c r="J181" s="57">
        <v>0</v>
      </c>
      <c r="K181" s="57">
        <v>0</v>
      </c>
      <c r="L181" s="57">
        <v>1</v>
      </c>
      <c r="M181" s="57">
        <v>0</v>
      </c>
      <c r="N181" s="96">
        <f t="shared" si="35"/>
        <v>0</v>
      </c>
      <c r="O181" s="123">
        <f t="shared" si="36"/>
        <v>0</v>
      </c>
    </row>
    <row r="182" spans="1:15" ht="14.4">
      <c r="A182" s="40" t="s">
        <v>11</v>
      </c>
      <c r="B182" s="113">
        <v>21295</v>
      </c>
      <c r="C182" s="113">
        <v>2232035</v>
      </c>
      <c r="D182" s="57">
        <v>83429607</v>
      </c>
      <c r="E182" s="95">
        <v>84807355</v>
      </c>
      <c r="F182" s="129">
        <f>B182/C182</f>
        <v>9.5406210028068563E-3</v>
      </c>
      <c r="G182" s="57">
        <f t="shared" si="34"/>
        <v>26753.512095532224</v>
      </c>
      <c r="H182" s="57">
        <v>19.693248704863251</v>
      </c>
      <c r="I182" s="91">
        <v>29.857506100921704</v>
      </c>
      <c r="J182" s="57">
        <v>39.05088513721514</v>
      </c>
      <c r="K182" s="57">
        <v>65.815963869996409</v>
      </c>
      <c r="L182" s="57">
        <v>86.13249250952363</v>
      </c>
      <c r="M182" s="57">
        <v>146.45879849344129</v>
      </c>
      <c r="N182" s="96">
        <f t="shared" si="35"/>
        <v>255.245119397482</v>
      </c>
      <c r="O182" s="123">
        <f t="shared" si="36"/>
        <v>2.9634010576120233</v>
      </c>
    </row>
    <row r="183" spans="1:15" ht="14.4">
      <c r="A183" s="40" t="s">
        <v>216</v>
      </c>
      <c r="B183" s="113">
        <v>0</v>
      </c>
      <c r="C183" s="113">
        <v>0</v>
      </c>
      <c r="D183" s="57">
        <v>5942094</v>
      </c>
      <c r="E183" s="95">
        <v>6077225</v>
      </c>
      <c r="F183" s="129">
        <v>0</v>
      </c>
      <c r="G183" s="57">
        <f t="shared" si="34"/>
        <v>0</v>
      </c>
      <c r="H183" s="57">
        <v>0</v>
      </c>
      <c r="I183" s="91">
        <v>0</v>
      </c>
      <c r="J183" s="57">
        <v>0</v>
      </c>
      <c r="K183" s="57">
        <v>0</v>
      </c>
      <c r="L183" s="57">
        <v>1</v>
      </c>
      <c r="M183" s="57">
        <v>0</v>
      </c>
      <c r="N183" s="96">
        <f t="shared" si="35"/>
        <v>0</v>
      </c>
      <c r="O183" s="123">
        <f t="shared" si="36"/>
        <v>0</v>
      </c>
    </row>
    <row r="184" spans="1:15" ht="15" customHeight="1">
      <c r="A184" s="40" t="s">
        <v>229</v>
      </c>
      <c r="B184" s="113">
        <v>0</v>
      </c>
      <c r="C184" s="113">
        <v>0</v>
      </c>
      <c r="D184" s="57">
        <v>11655</v>
      </c>
      <c r="E184" s="95">
        <v>11867</v>
      </c>
      <c r="F184" s="129">
        <v>0</v>
      </c>
      <c r="G184" s="57">
        <f t="shared" si="34"/>
        <v>0</v>
      </c>
      <c r="H184" s="57">
        <v>0</v>
      </c>
      <c r="I184" s="91">
        <v>0</v>
      </c>
      <c r="J184" s="57">
        <v>0</v>
      </c>
      <c r="K184" s="57">
        <v>0</v>
      </c>
      <c r="L184" s="57">
        <v>1</v>
      </c>
      <c r="M184" s="57">
        <v>0</v>
      </c>
      <c r="N184" s="96">
        <f t="shared" si="35"/>
        <v>0</v>
      </c>
      <c r="O184" s="123">
        <f t="shared" si="36"/>
        <v>0</v>
      </c>
    </row>
    <row r="185" spans="1:15" ht="14.4">
      <c r="A185" s="40" t="s">
        <v>68</v>
      </c>
      <c r="B185" s="113">
        <v>614</v>
      </c>
      <c r="C185" s="113">
        <v>77231</v>
      </c>
      <c r="D185" s="57">
        <v>32981714.999999996</v>
      </c>
      <c r="E185" s="95">
        <v>33720948</v>
      </c>
      <c r="F185" s="129">
        <f>B185/C185</f>
        <v>7.9501754476829258E-3</v>
      </c>
      <c r="G185" s="57">
        <f t="shared" si="34"/>
        <v>2341.6308096774233</v>
      </c>
      <c r="H185" s="57">
        <v>0.1212793209813377</v>
      </c>
      <c r="I185" s="91">
        <v>0.2425586419626754</v>
      </c>
      <c r="J185" s="57">
        <v>0.27287847220800981</v>
      </c>
      <c r="K185" s="57">
        <v>2.5771855708534264</v>
      </c>
      <c r="L185" s="57">
        <v>12.340170909851111</v>
      </c>
      <c r="M185" s="57">
        <v>18.282857637936658</v>
      </c>
      <c r="N185" s="96">
        <f t="shared" si="35"/>
        <v>18.616375770635337</v>
      </c>
      <c r="O185" s="123">
        <f t="shared" si="36"/>
        <v>1.5085995085995085</v>
      </c>
    </row>
    <row r="186" spans="1:15" ht="14.4">
      <c r="A186" s="62" t="s">
        <v>236</v>
      </c>
      <c r="B186" s="113">
        <v>0</v>
      </c>
      <c r="C186" s="113">
        <v>1</v>
      </c>
      <c r="D186" s="57">
        <v>299882</v>
      </c>
      <c r="E186" s="95">
        <v>310922</v>
      </c>
      <c r="F186" s="129">
        <f>B186/C186</f>
        <v>0</v>
      </c>
      <c r="G186" s="57">
        <f t="shared" si="34"/>
        <v>3.3346449603510715</v>
      </c>
      <c r="H186" s="57">
        <v>0</v>
      </c>
      <c r="I186" s="91">
        <v>0</v>
      </c>
      <c r="J186" s="57">
        <v>0</v>
      </c>
      <c r="K186" s="57">
        <v>0</v>
      </c>
      <c r="L186" s="57">
        <v>1</v>
      </c>
      <c r="M186" s="57">
        <v>0</v>
      </c>
      <c r="N186" s="96">
        <f t="shared" si="35"/>
        <v>0</v>
      </c>
      <c r="O186" s="123">
        <f t="shared" si="36"/>
        <v>0</v>
      </c>
    </row>
    <row r="187" spans="1:15" ht="14.4">
      <c r="A187" s="35" t="s">
        <v>107</v>
      </c>
      <c r="B187" s="113">
        <v>35</v>
      </c>
      <c r="C187" s="113">
        <v>1494</v>
      </c>
      <c r="D187" s="57">
        <v>96462108</v>
      </c>
      <c r="E187" s="95">
        <v>97338579</v>
      </c>
      <c r="F187" s="129">
        <f>B187/C187</f>
        <v>2.3427041499330656E-2</v>
      </c>
      <c r="G187" s="57">
        <f t="shared" si="34"/>
        <v>15.487946831931145</v>
      </c>
      <c r="H187" s="57">
        <v>0</v>
      </c>
      <c r="I187" s="91">
        <v>0</v>
      </c>
      <c r="J187" s="57">
        <v>0</v>
      </c>
      <c r="K187" s="57">
        <v>0</v>
      </c>
      <c r="L187" s="57">
        <v>1</v>
      </c>
      <c r="M187" s="57">
        <v>1</v>
      </c>
      <c r="N187" s="96">
        <f t="shared" si="35"/>
        <v>0.36283677317107771</v>
      </c>
      <c r="O187" s="123">
        <f t="shared" ref="O187:O188" si="38">N187/L187</f>
        <v>0.36283677317107771</v>
      </c>
    </row>
    <row r="188" spans="1:15" ht="14.4">
      <c r="A188" s="40" t="s">
        <v>223</v>
      </c>
      <c r="B188" s="113">
        <v>0</v>
      </c>
      <c r="C188" s="113">
        <v>4</v>
      </c>
      <c r="D188" s="57">
        <v>11436</v>
      </c>
      <c r="E188" s="95">
        <v>11142</v>
      </c>
      <c r="F188" s="129">
        <f>B188/C188</f>
        <v>0</v>
      </c>
      <c r="G188" s="57">
        <f t="shared" si="34"/>
        <v>349.77264777894368</v>
      </c>
      <c r="H188" s="57">
        <v>0</v>
      </c>
      <c r="I188" s="91">
        <v>0</v>
      </c>
      <c r="J188" s="57">
        <v>0</v>
      </c>
      <c r="K188" s="57">
        <v>0</v>
      </c>
      <c r="L188" s="57">
        <v>1</v>
      </c>
      <c r="M188" s="57">
        <v>0</v>
      </c>
      <c r="N188" s="96">
        <f t="shared" si="35"/>
        <v>0</v>
      </c>
      <c r="O188" s="123">
        <f t="shared" si="38"/>
        <v>0</v>
      </c>
    </row>
    <row r="189" spans="1:15" s="92" customFormat="1">
      <c r="A189" s="28" t="s">
        <v>253</v>
      </c>
      <c r="B189" s="111">
        <f>SUM(B123:B188)</f>
        <v>330767</v>
      </c>
      <c r="C189" s="111">
        <f t="shared" ref="C189" si="39">SUM(C123:C188)</f>
        <v>19804855</v>
      </c>
      <c r="D189" s="111">
        <v>4542448806</v>
      </c>
      <c r="E189" s="111">
        <v>4600840745</v>
      </c>
      <c r="F189" s="132">
        <f t="shared" ref="F189" si="40">B189/C189</f>
        <v>1.6701308845735049E-2</v>
      </c>
      <c r="G189" s="111">
        <f t="shared" ref="G189" si="41">C189*1000000/D189</f>
        <v>4359.9511729973256</v>
      </c>
      <c r="H189" s="111">
        <v>2.506797651733403</v>
      </c>
      <c r="I189" s="7">
        <v>3.5762648504794177</v>
      </c>
      <c r="J189" s="111">
        <v>4.1499642164596802</v>
      </c>
      <c r="K189" s="102">
        <v>16.654012677055583</v>
      </c>
      <c r="L189" s="102">
        <v>35.863475177710129</v>
      </c>
      <c r="M189" s="102">
        <v>59.115030563538724</v>
      </c>
      <c r="N189" s="111">
        <f t="shared" ref="N189" si="42">B189/D189*1000000</f>
        <v>72.816891092553135</v>
      </c>
      <c r="O189" s="127">
        <f t="shared" ref="O189" si="43">N189/L189</f>
        <v>2.0303913865494634</v>
      </c>
    </row>
    <row r="190" spans="1:15">
      <c r="A190" s="48"/>
      <c r="B190" s="108"/>
      <c r="C190" s="108"/>
      <c r="D190" s="108"/>
      <c r="E190" s="108"/>
      <c r="F190" s="130"/>
      <c r="G190" s="103"/>
      <c r="H190" s="52"/>
      <c r="J190" s="103"/>
      <c r="K190" s="103"/>
      <c r="L190" s="103"/>
      <c r="M190" s="99"/>
      <c r="N190" s="103"/>
    </row>
    <row r="191" spans="1:15">
      <c r="A191" s="49" t="s">
        <v>252</v>
      </c>
      <c r="B191" s="114"/>
      <c r="C191" s="114"/>
      <c r="D191" s="115"/>
      <c r="E191" s="115"/>
      <c r="F191" s="131"/>
      <c r="G191" s="104"/>
      <c r="H191" s="52"/>
      <c r="J191" s="104"/>
      <c r="K191" s="104"/>
      <c r="L191" s="104"/>
      <c r="M191" s="100"/>
      <c r="N191" s="104"/>
    </row>
    <row r="192" spans="1:15" s="120" customFormat="1" ht="57.6">
      <c r="A192" s="119" t="s">
        <v>250</v>
      </c>
      <c r="B192" s="7" t="s">
        <v>302</v>
      </c>
      <c r="C192" s="7" t="s">
        <v>303</v>
      </c>
      <c r="D192" s="7" t="s">
        <v>300</v>
      </c>
      <c r="E192" s="7" t="s">
        <v>299</v>
      </c>
      <c r="F192" s="128" t="s">
        <v>304</v>
      </c>
      <c r="G192" s="7" t="s">
        <v>286</v>
      </c>
      <c r="H192" s="7" t="s">
        <v>264</v>
      </c>
      <c r="I192" s="7" t="s">
        <v>265</v>
      </c>
      <c r="J192" s="7" t="s">
        <v>266</v>
      </c>
      <c r="K192" s="7" t="s">
        <v>285</v>
      </c>
      <c r="L192" s="7" t="s">
        <v>287</v>
      </c>
      <c r="M192" s="7" t="s">
        <v>289</v>
      </c>
      <c r="N192" s="7" t="s">
        <v>301</v>
      </c>
      <c r="O192" s="122" t="s">
        <v>298</v>
      </c>
    </row>
    <row r="193" spans="1:15" ht="14.4">
      <c r="A193" s="35" t="s">
        <v>17</v>
      </c>
      <c r="B193" s="57">
        <v>2769</v>
      </c>
      <c r="C193" s="57">
        <v>100159</v>
      </c>
      <c r="D193" s="57">
        <v>43053054</v>
      </c>
      <c r="E193" s="95">
        <v>44264110</v>
      </c>
      <c r="F193" s="129">
        <f t="shared" ref="F193:F238" si="44">B193/C193</f>
        <v>2.7646042791960781E-2</v>
      </c>
      <c r="G193" s="57">
        <f t="shared" ref="G193:G224" si="45">C193*1000000/D193</f>
        <v>2326.4087142343028</v>
      </c>
      <c r="H193" s="57">
        <v>8.0830502755971736</v>
      </c>
      <c r="I193" s="90">
        <f>VLOOKUP(A193,'24.07.2020'!$A$199:$H$264,8,FALSE)</f>
        <v>9.4534524774943964</v>
      </c>
      <c r="J193" s="57">
        <v>10.521901651854941</v>
      </c>
      <c r="K193" s="57">
        <v>25.038874129579749</v>
      </c>
      <c r="L193" s="57">
        <v>38.208671561371695</v>
      </c>
      <c r="M193" s="57">
        <v>52.377236699631112</v>
      </c>
      <c r="N193" s="96">
        <f t="shared" ref="N193:N224" si="46">B193/D193*1000000</f>
        <v>64.315994865311993</v>
      </c>
      <c r="O193" s="123">
        <f t="shared" ref="O193:O224" si="47">N193/L193</f>
        <v>1.6832826747720366</v>
      </c>
    </row>
    <row r="194" spans="1:15" ht="14.4">
      <c r="A194" s="35" t="s">
        <v>151</v>
      </c>
      <c r="B194" s="57">
        <v>407</v>
      </c>
      <c r="C194" s="57">
        <v>17608</v>
      </c>
      <c r="D194" s="57">
        <v>31825299</v>
      </c>
      <c r="E194" s="95">
        <v>33410770</v>
      </c>
      <c r="F194" s="129">
        <f t="shared" si="44"/>
        <v>2.3114493412085414E-2</v>
      </c>
      <c r="G194" s="57">
        <f t="shared" si="45"/>
        <v>553.27052858167963</v>
      </c>
      <c r="H194" s="57">
        <v>6.2843085936128987E-2</v>
      </c>
      <c r="I194" s="90">
        <f>VLOOKUP(A194,'24.07.2020'!$A$199:$H$264,8,FALSE)</f>
        <v>6.2843085936128987E-2</v>
      </c>
      <c r="J194" s="57">
        <v>6.2843085936128987E-2</v>
      </c>
      <c r="K194" s="57">
        <v>0.91122474607387038</v>
      </c>
      <c r="L194" s="57">
        <v>4.367594472560965</v>
      </c>
      <c r="M194" s="57">
        <v>10.55763843726967</v>
      </c>
      <c r="N194" s="96">
        <f t="shared" si="46"/>
        <v>12.788567988002249</v>
      </c>
      <c r="O194" s="123">
        <f t="shared" si="47"/>
        <v>2.9280575539568345</v>
      </c>
    </row>
    <row r="195" spans="1:15" ht="14.4">
      <c r="A195" s="35" t="s">
        <v>62</v>
      </c>
      <c r="B195" s="57">
        <v>352</v>
      </c>
      <c r="C195" s="57">
        <v>93184</v>
      </c>
      <c r="D195" s="57">
        <v>1641164</v>
      </c>
      <c r="E195" s="95">
        <v>1733264</v>
      </c>
      <c r="F195" s="129">
        <f t="shared" si="44"/>
        <v>3.7774725274725275E-3</v>
      </c>
      <c r="G195" s="57">
        <f t="shared" si="45"/>
        <v>56779.212802620576</v>
      </c>
      <c r="H195" s="57">
        <v>4.2652653848122428</v>
      </c>
      <c r="I195" s="90">
        <f>VLOOKUP(A195,'24.07.2020'!$A$199:$H$264,8,FALSE)</f>
        <v>4.8745890112139918</v>
      </c>
      <c r="J195" s="57">
        <v>4.8745890112139918</v>
      </c>
      <c r="K195" s="57">
        <v>76.774776926620376</v>
      </c>
      <c r="L195" s="57">
        <v>131.61390330277777</v>
      </c>
      <c r="M195" s="57">
        <v>205.95138572379116</v>
      </c>
      <c r="N195" s="96">
        <f t="shared" si="46"/>
        <v>214.48191649341564</v>
      </c>
      <c r="O195" s="123">
        <f t="shared" si="47"/>
        <v>1.6296296296296298</v>
      </c>
    </row>
    <row r="196" spans="1:15" ht="14.4">
      <c r="A196" s="35" t="s">
        <v>141</v>
      </c>
      <c r="B196" s="57">
        <v>44</v>
      </c>
      <c r="C196" s="57">
        <v>3251</v>
      </c>
      <c r="D196" s="57">
        <v>11801151</v>
      </c>
      <c r="E196" s="95">
        <v>12290989</v>
      </c>
      <c r="F196" s="129">
        <f t="shared" si="44"/>
        <v>1.353429713934174E-2</v>
      </c>
      <c r="G196" s="57">
        <f t="shared" si="45"/>
        <v>275.48160344698579</v>
      </c>
      <c r="H196" s="57">
        <v>8.4737497215313998E-2</v>
      </c>
      <c r="I196" s="90">
        <f>VLOOKUP(A196,'24.07.2020'!$A$199:$H$264,8,FALSE)</f>
        <v>8.4737497215313998E-2</v>
      </c>
      <c r="J196" s="57">
        <v>0.169474994430628</v>
      </c>
      <c r="K196" s="57">
        <v>2.6268624136747341</v>
      </c>
      <c r="L196" s="57">
        <v>3.3894998886125598</v>
      </c>
      <c r="M196" s="57">
        <v>3.6437123802585019</v>
      </c>
      <c r="N196" s="96">
        <f t="shared" si="46"/>
        <v>3.7284498774738162</v>
      </c>
      <c r="O196" s="123">
        <f t="shared" si="47"/>
        <v>1.1000000000000001</v>
      </c>
    </row>
    <row r="197" spans="1:15" ht="14.4">
      <c r="A197" s="35" t="s">
        <v>159</v>
      </c>
      <c r="B197" s="57">
        <v>42</v>
      </c>
      <c r="C197" s="57">
        <v>14805</v>
      </c>
      <c r="D197" s="57">
        <v>2303703</v>
      </c>
      <c r="E197" s="95">
        <v>2376480</v>
      </c>
      <c r="F197" s="129">
        <f t="shared" si="44"/>
        <v>2.8368794326241137E-3</v>
      </c>
      <c r="G197" s="57">
        <f t="shared" si="45"/>
        <v>6426.6096801540825</v>
      </c>
      <c r="H197" s="57">
        <v>0.43408373388409877</v>
      </c>
      <c r="I197" s="90">
        <f>VLOOKUP(A197,'24.07.2020'!$A$199:$H$264,8,FALSE)</f>
        <v>0.43408373388409877</v>
      </c>
      <c r="J197" s="57">
        <v>0.43408373388409877</v>
      </c>
      <c r="K197" s="57">
        <v>0.43408373388409877</v>
      </c>
      <c r="L197" s="57">
        <v>4.7749210727250864</v>
      </c>
      <c r="M197" s="57">
        <v>13.456595750407063</v>
      </c>
      <c r="N197" s="96">
        <f t="shared" si="46"/>
        <v>18.231516823132146</v>
      </c>
      <c r="O197" s="123">
        <f t="shared" si="47"/>
        <v>3.8181818181818179</v>
      </c>
    </row>
    <row r="198" spans="1:15" ht="14.4">
      <c r="A198" s="35" t="s">
        <v>91</v>
      </c>
      <c r="B198" s="57">
        <v>86</v>
      </c>
      <c r="C198" s="57">
        <v>6940</v>
      </c>
      <c r="D198" s="57">
        <v>20321383</v>
      </c>
      <c r="E198" s="95">
        <v>21206745</v>
      </c>
      <c r="F198" s="129">
        <f t="shared" si="44"/>
        <v>1.2391930835734871E-2</v>
      </c>
      <c r="G198" s="57">
        <f t="shared" si="45"/>
        <v>341.51218940167604</v>
      </c>
      <c r="H198" s="57">
        <v>1.5746959741864026</v>
      </c>
      <c r="I198" s="90">
        <f>VLOOKUP(A198,'24.07.2020'!$A$199:$H$264,8,FALSE)</f>
        <v>2.0175792169263285</v>
      </c>
      <c r="J198" s="57">
        <v>2.1652069645063037</v>
      </c>
      <c r="K198" s="57">
        <v>2.6080902072462293</v>
      </c>
      <c r="L198" s="57">
        <v>2.7557179548262045</v>
      </c>
      <c r="M198" s="57">
        <v>3.3462289451461054</v>
      </c>
      <c r="N198" s="96">
        <f t="shared" si="46"/>
        <v>4.2319954306259566</v>
      </c>
      <c r="O198" s="123">
        <f t="shared" si="47"/>
        <v>1.5357142857142856</v>
      </c>
    </row>
    <row r="199" spans="1:15" ht="14.4">
      <c r="A199" s="35" t="s">
        <v>172</v>
      </c>
      <c r="B199" s="57">
        <v>2</v>
      </c>
      <c r="C199" s="57">
        <v>822</v>
      </c>
      <c r="D199" s="57">
        <v>11530577</v>
      </c>
      <c r="E199" s="95">
        <v>12078997</v>
      </c>
      <c r="F199" s="129">
        <f t="shared" si="44"/>
        <v>2.4330900243309003E-3</v>
      </c>
      <c r="G199" s="57">
        <f t="shared" si="45"/>
        <v>71.288713478952531</v>
      </c>
      <c r="H199" s="57">
        <v>8.6725928806511587E-2</v>
      </c>
      <c r="I199" s="90">
        <f>VLOOKUP(A199,'24.07.2020'!$A$199:$H$264,8,FALSE)</f>
        <v>8.6725928806511587E-2</v>
      </c>
      <c r="J199" s="57">
        <v>8.6725928806511587E-2</v>
      </c>
      <c r="K199" s="57">
        <v>8.6725928806511587E-2</v>
      </c>
      <c r="L199" s="57">
        <v>8.6725928806511587E-2</v>
      </c>
      <c r="M199" s="57">
        <v>8.6725928806511587E-2</v>
      </c>
      <c r="N199" s="96">
        <f t="shared" si="46"/>
        <v>0.17345185761302317</v>
      </c>
      <c r="O199" s="123">
        <f t="shared" si="47"/>
        <v>2</v>
      </c>
    </row>
    <row r="200" spans="1:15" ht="14.4">
      <c r="A200" s="62" t="s">
        <v>271</v>
      </c>
      <c r="B200" s="57">
        <v>113</v>
      </c>
      <c r="C200" s="57">
        <v>11883</v>
      </c>
      <c r="D200" s="57">
        <v>549936</v>
      </c>
      <c r="E200" s="95">
        <v>559102</v>
      </c>
      <c r="F200" s="129">
        <f t="shared" si="44"/>
        <v>9.509383152402592E-3</v>
      </c>
      <c r="G200" s="57">
        <f t="shared" si="45"/>
        <v>21607.968927293357</v>
      </c>
      <c r="H200" s="57">
        <v>1.8183934130517005</v>
      </c>
      <c r="I200" s="90" t="e">
        <f>VLOOKUP(A200,'24.07.2020'!$A$199:$H$264,8,FALSE)</f>
        <v>#N/A</v>
      </c>
      <c r="J200" s="57">
        <v>1.8183934130517005</v>
      </c>
      <c r="K200" s="57">
        <v>38.186261674085713</v>
      </c>
      <c r="L200" s="57">
        <v>83.646097000378219</v>
      </c>
      <c r="M200" s="57">
        <v>189.11291495737686</v>
      </c>
      <c r="N200" s="96">
        <f t="shared" si="46"/>
        <v>205.47845567484217</v>
      </c>
      <c r="O200" s="123">
        <f t="shared" si="47"/>
        <v>2.456521739130435</v>
      </c>
    </row>
    <row r="201" spans="1:15" ht="14.4">
      <c r="A201" s="35" t="s">
        <v>78</v>
      </c>
      <c r="B201" s="57">
        <v>448</v>
      </c>
      <c r="C201" s="57">
        <v>26848</v>
      </c>
      <c r="D201" s="57">
        <v>25876387</v>
      </c>
      <c r="E201" s="95">
        <v>26894309</v>
      </c>
      <c r="F201" s="129">
        <f t="shared" si="44"/>
        <v>1.6686531585220502E-2</v>
      </c>
      <c r="G201" s="57">
        <f t="shared" si="45"/>
        <v>1037.548248138351</v>
      </c>
      <c r="H201" s="57">
        <v>0.85019597210383346</v>
      </c>
      <c r="I201" s="90">
        <f>VLOOKUP(A201,'24.07.2020'!$A$199:$H$264,8,FALSE)</f>
        <v>1.6617466727484018</v>
      </c>
      <c r="J201" s="57">
        <v>2.3573615590151746</v>
      </c>
      <c r="K201" s="57">
        <v>14.414686254305904</v>
      </c>
      <c r="L201" s="57">
        <v>16.037787655595039</v>
      </c>
      <c r="M201" s="57">
        <v>16.810693084780343</v>
      </c>
      <c r="N201" s="96">
        <f t="shared" si="46"/>
        <v>17.313081613750789</v>
      </c>
      <c r="O201" s="123">
        <f t="shared" si="47"/>
        <v>1.0795180722891566</v>
      </c>
    </row>
    <row r="202" spans="1:15" ht="14.4">
      <c r="A202" s="62" t="s">
        <v>293</v>
      </c>
      <c r="B202" s="57">
        <v>63</v>
      </c>
      <c r="C202" s="57">
        <v>4963</v>
      </c>
      <c r="D202" s="57">
        <v>4745179</v>
      </c>
      <c r="E202" s="95">
        <v>4873529</v>
      </c>
      <c r="F202" s="129">
        <f t="shared" si="44"/>
        <v>1.2693935119887164E-2</v>
      </c>
      <c r="G202" s="57">
        <f t="shared" si="45"/>
        <v>1045.9036424126466</v>
      </c>
      <c r="H202" s="57">
        <v>0</v>
      </c>
      <c r="I202" s="90" t="e">
        <f>VLOOKUP(A202,'24.07.2020'!$A$199:$H$264,8,FALSE)</f>
        <v>#N/A</v>
      </c>
      <c r="J202" s="57">
        <v>0</v>
      </c>
      <c r="K202" s="57">
        <v>11.590711330383954</v>
      </c>
      <c r="L202" s="57">
        <v>13.065892772432822</v>
      </c>
      <c r="M202" s="57">
        <v>13.276632978439801</v>
      </c>
      <c r="N202" s="96">
        <f t="shared" si="46"/>
        <v>13.276632978439803</v>
      </c>
      <c r="O202" s="123">
        <f t="shared" si="47"/>
        <v>1.0161290322580645</v>
      </c>
    </row>
    <row r="203" spans="1:15" ht="14.4">
      <c r="A203" s="35" t="s">
        <v>148</v>
      </c>
      <c r="B203" s="57">
        <v>104</v>
      </c>
      <c r="C203" s="57">
        <v>2169</v>
      </c>
      <c r="D203" s="57">
        <v>15946882</v>
      </c>
      <c r="E203" s="95">
        <v>16675929</v>
      </c>
      <c r="F203" s="129">
        <f t="shared" si="44"/>
        <v>4.79483633010604E-2</v>
      </c>
      <c r="G203" s="57">
        <f t="shared" si="45"/>
        <v>136.01404964305874</v>
      </c>
      <c r="H203" s="57">
        <v>0</v>
      </c>
      <c r="I203" s="90">
        <f>VLOOKUP(A203,'24.07.2020'!$A$199:$H$264,8,FALSE)</f>
        <v>0</v>
      </c>
      <c r="J203" s="57">
        <v>0.31354091665066564</v>
      </c>
      <c r="K203" s="57">
        <v>4.7031137497599849</v>
      </c>
      <c r="L203" s="57">
        <v>5.0793628497407832</v>
      </c>
      <c r="M203" s="57">
        <v>6.3335265163434453</v>
      </c>
      <c r="N203" s="96">
        <f t="shared" si="46"/>
        <v>6.5216510663338454</v>
      </c>
      <c r="O203" s="123">
        <f t="shared" si="47"/>
        <v>1.2839506172839508</v>
      </c>
    </row>
    <row r="204" spans="1:15" ht="14.4">
      <c r="A204" s="35" t="s">
        <v>274</v>
      </c>
      <c r="B204" s="57">
        <v>13</v>
      </c>
      <c r="C204" s="57">
        <v>864</v>
      </c>
      <c r="D204" s="57">
        <v>850891</v>
      </c>
      <c r="E204" s="95">
        <v>879314</v>
      </c>
      <c r="F204" s="129">
        <f t="shared" si="44"/>
        <v>1.5046296296296295E-2</v>
      </c>
      <c r="G204" s="57">
        <f t="shared" si="45"/>
        <v>1015.4062036147991</v>
      </c>
      <c r="H204" s="57">
        <v>0</v>
      </c>
      <c r="I204" s="90" t="e">
        <f>VLOOKUP(A204,'24.07.2020'!$A$199:$H$264,8,FALSE)</f>
        <v>#N/A</v>
      </c>
      <c r="J204" s="57">
        <v>0</v>
      </c>
      <c r="K204" s="57">
        <v>8.2266706311384183</v>
      </c>
      <c r="L204" s="57">
        <v>8.2266706311384183</v>
      </c>
      <c r="M204" s="57">
        <v>8.2266706311384183</v>
      </c>
      <c r="N204" s="96">
        <f t="shared" si="46"/>
        <v>15.278102600685633</v>
      </c>
      <c r="O204" s="123">
        <f t="shared" si="47"/>
        <v>1.857142857142857</v>
      </c>
    </row>
    <row r="205" spans="1:15" ht="14.4">
      <c r="A205" s="62" t="s">
        <v>269</v>
      </c>
      <c r="B205" s="57">
        <v>108</v>
      </c>
      <c r="C205" s="57">
        <v>7107</v>
      </c>
      <c r="D205" s="57">
        <v>5380504</v>
      </c>
      <c r="E205" s="95">
        <v>5589679</v>
      </c>
      <c r="F205" s="129">
        <f t="shared" si="44"/>
        <v>1.5196285352469396E-2</v>
      </c>
      <c r="G205" s="57">
        <f t="shared" si="45"/>
        <v>1320.8799770430428</v>
      </c>
      <c r="H205" s="57">
        <v>0.92928097442172708</v>
      </c>
      <c r="I205" s="90" t="e">
        <f>VLOOKUP(A205,'24.07.2020'!$A$199:$H$264,8,FALSE)</f>
        <v>#N/A</v>
      </c>
      <c r="J205" s="57">
        <v>1.6727057539591086</v>
      </c>
      <c r="K205" s="57">
        <v>9.1069535493329248</v>
      </c>
      <c r="L205" s="57">
        <v>16.355345149822394</v>
      </c>
      <c r="M205" s="57">
        <v>17.284626124244124</v>
      </c>
      <c r="N205" s="96">
        <f t="shared" si="46"/>
        <v>20.072469047509305</v>
      </c>
      <c r="O205" s="123">
        <f t="shared" si="47"/>
        <v>1.2272727272727275</v>
      </c>
    </row>
    <row r="206" spans="1:15" ht="14.4">
      <c r="A206" s="35" t="s">
        <v>90</v>
      </c>
      <c r="B206" s="57">
        <v>61</v>
      </c>
      <c r="C206" s="57">
        <v>5841</v>
      </c>
      <c r="D206" s="57">
        <v>973557</v>
      </c>
      <c r="E206" s="95">
        <v>995455</v>
      </c>
      <c r="F206" s="129">
        <f t="shared" si="44"/>
        <v>1.044341722307824E-2</v>
      </c>
      <c r="G206" s="57">
        <f t="shared" si="45"/>
        <v>5999.6487108613055</v>
      </c>
      <c r="H206" s="57">
        <v>2.05432244850584</v>
      </c>
      <c r="I206" s="90">
        <f>VLOOKUP(A206,'24.07.2020'!$A$199:$H$264,8,FALSE)</f>
        <v>2.05432244850584</v>
      </c>
      <c r="J206" s="57">
        <v>2.05432244850584</v>
      </c>
      <c r="K206" s="57">
        <v>57.521028558163515</v>
      </c>
      <c r="L206" s="57">
        <v>62.656834679428115</v>
      </c>
      <c r="M206" s="57">
        <v>62.656834679428115</v>
      </c>
      <c r="N206" s="96">
        <f t="shared" si="46"/>
        <v>62.656834679428115</v>
      </c>
      <c r="O206" s="123">
        <f t="shared" si="47"/>
        <v>1</v>
      </c>
    </row>
    <row r="207" spans="1:15" ht="28.8">
      <c r="A207" s="62" t="s">
        <v>292</v>
      </c>
      <c r="B207" s="57">
        <v>596</v>
      </c>
      <c r="C207" s="57">
        <v>18102</v>
      </c>
      <c r="D207" s="57">
        <v>86790568</v>
      </c>
      <c r="E207" s="95">
        <v>91010020</v>
      </c>
      <c r="F207" s="129">
        <f t="shared" si="44"/>
        <v>3.2924538725002762E-2</v>
      </c>
      <c r="G207" s="57">
        <f t="shared" si="45"/>
        <v>208.57105117689747</v>
      </c>
      <c r="H207" s="57">
        <v>0.26500575500323953</v>
      </c>
      <c r="I207" s="90" t="e">
        <f>VLOOKUP(A207,'24.07.2020'!$A$199:$H$264,8,FALSE)</f>
        <v>#N/A</v>
      </c>
      <c r="J207" s="57">
        <v>0.36870365913494196</v>
      </c>
      <c r="K207" s="57">
        <v>2.2352659335055853</v>
      </c>
      <c r="L207" s="57">
        <v>3.076371155907172</v>
      </c>
      <c r="M207" s="57">
        <v>3.767690516785188</v>
      </c>
      <c r="N207" s="96">
        <f t="shared" si="46"/>
        <v>6.867105651388294</v>
      </c>
      <c r="O207" s="123">
        <f t="shared" si="47"/>
        <v>2.2322097378277155</v>
      </c>
    </row>
    <row r="208" spans="1:15" ht="14.4">
      <c r="A208" s="35" t="s">
        <v>38</v>
      </c>
      <c r="B208" s="57">
        <v>7741</v>
      </c>
      <c r="C208" s="57">
        <v>140878</v>
      </c>
      <c r="D208" s="57">
        <v>100388076</v>
      </c>
      <c r="E208" s="95">
        <v>103342633</v>
      </c>
      <c r="F208" s="129">
        <f t="shared" si="44"/>
        <v>5.494825309842559E-2</v>
      </c>
      <c r="G208" s="57">
        <f t="shared" si="45"/>
        <v>1403.333997555646</v>
      </c>
      <c r="H208" s="57">
        <v>1.9524231144742727</v>
      </c>
      <c r="I208" s="90">
        <f>VLOOKUP(A208,'24.07.2020'!$A$199:$H$264,8,FALSE)</f>
        <v>2.8589052747658994</v>
      </c>
      <c r="J208" s="57">
        <v>4.0443050228395654</v>
      </c>
      <c r="K208" s="57">
        <v>42.34566663076599</v>
      </c>
      <c r="L208" s="57">
        <v>56.570463607649977</v>
      </c>
      <c r="M208" s="57">
        <v>65.097372719843733</v>
      </c>
      <c r="N208" s="96">
        <f t="shared" si="46"/>
        <v>77.110751679312983</v>
      </c>
      <c r="O208" s="123">
        <f t="shared" si="47"/>
        <v>1.3630920936784643</v>
      </c>
    </row>
    <row r="209" spans="1:15" ht="14.4">
      <c r="A209" s="35" t="s">
        <v>136</v>
      </c>
      <c r="B209" s="57">
        <v>86</v>
      </c>
      <c r="C209" s="57">
        <v>5277</v>
      </c>
      <c r="D209" s="57">
        <v>1355982</v>
      </c>
      <c r="E209" s="95">
        <v>1427606</v>
      </c>
      <c r="F209" s="129">
        <f t="shared" si="44"/>
        <v>1.629713852567747E-2</v>
      </c>
      <c r="G209" s="57">
        <f t="shared" si="45"/>
        <v>3891.6445793528233</v>
      </c>
      <c r="H209" s="57">
        <v>0</v>
      </c>
      <c r="I209" s="90">
        <f>VLOOKUP(A209,'24.07.2020'!$A$199:$H$264,8,FALSE)</f>
        <v>0.73747291630714862</v>
      </c>
      <c r="J209" s="57">
        <v>0.73747291630714862</v>
      </c>
      <c r="K209" s="57">
        <v>37.611118731664583</v>
      </c>
      <c r="L209" s="57">
        <v>61.210252053493335</v>
      </c>
      <c r="M209" s="57">
        <v>62.68519788610763</v>
      </c>
      <c r="N209" s="96">
        <f t="shared" si="46"/>
        <v>63.422670802414785</v>
      </c>
      <c r="O209" s="123">
        <f t="shared" si="47"/>
        <v>1.036144578313253</v>
      </c>
    </row>
    <row r="210" spans="1:15" ht="14.4">
      <c r="A210" s="35" t="s">
        <v>142</v>
      </c>
      <c r="B210" s="57">
        <v>3</v>
      </c>
      <c r="C210" s="57">
        <v>1320</v>
      </c>
      <c r="D210" s="57">
        <v>3497117</v>
      </c>
      <c r="E210" s="95">
        <v>3571861</v>
      </c>
      <c r="F210" s="129">
        <f t="shared" si="44"/>
        <v>2.2727272727272726E-3</v>
      </c>
      <c r="G210" s="57">
        <f t="shared" si="45"/>
        <v>377.4537712063966</v>
      </c>
      <c r="H210" s="57">
        <v>0</v>
      </c>
      <c r="I210" s="90">
        <f>VLOOKUP(A210,'24.07.2020'!$A$199:$H$264,8,FALSE)</f>
        <v>0</v>
      </c>
      <c r="J210" s="57">
        <v>0</v>
      </c>
      <c r="K210" s="57">
        <v>0</v>
      </c>
      <c r="L210" s="57">
        <v>1</v>
      </c>
      <c r="M210" s="57">
        <v>0</v>
      </c>
      <c r="N210" s="96">
        <f t="shared" si="46"/>
        <v>0.85784948001453776</v>
      </c>
      <c r="O210" s="123">
        <f t="shared" si="47"/>
        <v>0.85784948001453776</v>
      </c>
    </row>
    <row r="211" spans="1:15" ht="14.4">
      <c r="A211" s="62" t="s">
        <v>196</v>
      </c>
      <c r="B211" s="57">
        <v>227</v>
      </c>
      <c r="C211" s="57">
        <v>9711</v>
      </c>
      <c r="D211" s="57">
        <v>1148133</v>
      </c>
      <c r="E211" s="95">
        <v>1166359</v>
      </c>
      <c r="F211" s="129">
        <f t="shared" si="44"/>
        <v>2.3375553496035425E-2</v>
      </c>
      <c r="G211" s="57">
        <f t="shared" si="45"/>
        <v>8458.0793340144392</v>
      </c>
      <c r="H211" s="57">
        <v>0.87097923324214177</v>
      </c>
      <c r="I211" s="90">
        <f>VLOOKUP(A211,'24.07.2020'!$A$199:$H$264,8,FALSE)</f>
        <v>0.87097923324214177</v>
      </c>
      <c r="J211" s="57">
        <v>0.87097923324214177</v>
      </c>
      <c r="K211" s="57">
        <v>18.290563898084979</v>
      </c>
      <c r="L211" s="57">
        <v>87.968902557456317</v>
      </c>
      <c r="M211" s="57">
        <v>103.64652875581487</v>
      </c>
      <c r="N211" s="96">
        <f t="shared" si="46"/>
        <v>197.71228594596619</v>
      </c>
      <c r="O211" s="123">
        <f t="shared" si="47"/>
        <v>2.2475247524752477</v>
      </c>
    </row>
    <row r="212" spans="1:15" ht="14.4">
      <c r="A212" s="35" t="s">
        <v>122</v>
      </c>
      <c r="B212" s="57">
        <v>1944</v>
      </c>
      <c r="C212" s="57">
        <v>125049</v>
      </c>
      <c r="D212" s="57">
        <v>112078727</v>
      </c>
      <c r="E212" s="95">
        <v>116465011</v>
      </c>
      <c r="F212" s="129">
        <f t="shared" si="44"/>
        <v>1.5545906004846101E-2</v>
      </c>
      <c r="G212" s="57">
        <f t="shared" si="45"/>
        <v>1115.724663789231</v>
      </c>
      <c r="H212" s="57">
        <v>2.676689930641343E-2</v>
      </c>
      <c r="I212" s="90">
        <f>VLOOKUP(A212,'24.07.2020'!$A$199:$H$264,8,FALSE)</f>
        <v>2.676689930641343E-2</v>
      </c>
      <c r="J212" s="57">
        <v>2.676689930641343E-2</v>
      </c>
      <c r="K212" s="57">
        <v>1.4900240613903475</v>
      </c>
      <c r="L212" s="57">
        <v>9.234580260712633</v>
      </c>
      <c r="M212" s="57">
        <v>14.596882421764123</v>
      </c>
      <c r="N212" s="96">
        <f t="shared" si="46"/>
        <v>17.344950750555903</v>
      </c>
      <c r="O212" s="123">
        <f t="shared" si="47"/>
        <v>1.8782608695652174</v>
      </c>
    </row>
    <row r="213" spans="1:15" ht="14.4">
      <c r="A213" s="35" t="s">
        <v>123</v>
      </c>
      <c r="B213" s="57">
        <v>64</v>
      </c>
      <c r="C213" s="57">
        <v>9571</v>
      </c>
      <c r="D213" s="57">
        <v>2172578</v>
      </c>
      <c r="E213" s="95">
        <v>2253373</v>
      </c>
      <c r="F213" s="129">
        <f t="shared" si="44"/>
        <v>6.6868665761153486E-3</v>
      </c>
      <c r="G213" s="57">
        <f t="shared" si="45"/>
        <v>4405.3654230135808</v>
      </c>
      <c r="H213" s="57">
        <v>0.46028266879255891</v>
      </c>
      <c r="I213" s="90">
        <f>VLOOKUP(A213,'24.07.2020'!$A$199:$H$264,8,FALSE)</f>
        <v>0.92056533758511783</v>
      </c>
      <c r="J213" s="57">
        <v>1.3808480063776767</v>
      </c>
      <c r="K213" s="57">
        <v>21.17300276445771</v>
      </c>
      <c r="L213" s="57">
        <v>24.39498144600562</v>
      </c>
      <c r="M213" s="57">
        <v>27.156677458760974</v>
      </c>
      <c r="N213" s="96">
        <f t="shared" si="46"/>
        <v>29.458090802723767</v>
      </c>
      <c r="O213" s="123">
        <f t="shared" si="47"/>
        <v>1.2075471698113207</v>
      </c>
    </row>
    <row r="214" spans="1:15" ht="14.4">
      <c r="A214" s="35" t="s">
        <v>167</v>
      </c>
      <c r="B214" s="57">
        <v>124</v>
      </c>
      <c r="C214" s="57">
        <v>3800</v>
      </c>
      <c r="D214" s="57">
        <v>2347696</v>
      </c>
      <c r="E214" s="95">
        <v>2452655</v>
      </c>
      <c r="F214" s="129">
        <f t="shared" si="44"/>
        <v>3.2631578947368421E-2</v>
      </c>
      <c r="G214" s="57">
        <f t="shared" si="45"/>
        <v>1618.6082014025667</v>
      </c>
      <c r="H214" s="57">
        <v>0.42594952668488595</v>
      </c>
      <c r="I214" s="90">
        <f>VLOOKUP(A214,'24.07.2020'!$A$199:$H$264,8,FALSE)</f>
        <v>0.42594952668488595</v>
      </c>
      <c r="J214" s="57">
        <v>0.42594952668488595</v>
      </c>
      <c r="K214" s="57">
        <v>1.7037981067395438</v>
      </c>
      <c r="L214" s="57">
        <v>44.724700301913025</v>
      </c>
      <c r="M214" s="57">
        <v>52.391791782240972</v>
      </c>
      <c r="N214" s="96">
        <f t="shared" si="46"/>
        <v>52.817741308925861</v>
      </c>
      <c r="O214" s="123">
        <f t="shared" si="47"/>
        <v>1.180952380952381</v>
      </c>
    </row>
    <row r="215" spans="1:15" ht="14.4">
      <c r="A215" s="35" t="s">
        <v>88</v>
      </c>
      <c r="B215" s="57">
        <v>335</v>
      </c>
      <c r="C215" s="57">
        <v>55168</v>
      </c>
      <c r="D215" s="57">
        <v>30417858</v>
      </c>
      <c r="E215" s="95">
        <v>31412829</v>
      </c>
      <c r="F215" s="129">
        <f t="shared" si="44"/>
        <v>6.0723607888631091E-3</v>
      </c>
      <c r="G215" s="57">
        <f t="shared" si="45"/>
        <v>1813.6714294609437</v>
      </c>
      <c r="H215" s="57">
        <v>0.26300339754364033</v>
      </c>
      <c r="I215" s="90">
        <f>VLOOKUP(A215,'24.07.2020'!$A$199:$H$264,8,FALSE)</f>
        <v>0.29587882223659534</v>
      </c>
      <c r="J215" s="57">
        <v>0.55888221978023567</v>
      </c>
      <c r="K215" s="57">
        <v>4.7669365804784807</v>
      </c>
      <c r="L215" s="57">
        <v>9.6653748597287823</v>
      </c>
      <c r="M215" s="57">
        <v>10.618762175824477</v>
      </c>
      <c r="N215" s="96">
        <f t="shared" si="46"/>
        <v>11.01326727213994</v>
      </c>
      <c r="O215" s="123">
        <f t="shared" si="47"/>
        <v>1.1394557823129252</v>
      </c>
    </row>
    <row r="216" spans="1:15" ht="14.4">
      <c r="A216" s="62" t="s">
        <v>97</v>
      </c>
      <c r="B216" s="57">
        <v>75</v>
      </c>
      <c r="C216" s="57">
        <v>12826</v>
      </c>
      <c r="D216" s="57">
        <v>1920917</v>
      </c>
      <c r="E216" s="95">
        <v>13321333</v>
      </c>
      <c r="F216" s="129">
        <f t="shared" si="44"/>
        <v>5.8474972711679398E-3</v>
      </c>
      <c r="G216" s="57">
        <f t="shared" si="45"/>
        <v>6677.0193610655742</v>
      </c>
      <c r="H216" s="57">
        <v>0</v>
      </c>
      <c r="I216" s="90">
        <f>VLOOKUP(A216,'24.07.2020'!$A$199:$H$264,8,FALSE)</f>
        <v>3.1235081994693159</v>
      </c>
      <c r="J216" s="57">
        <v>3.6440928993808686</v>
      </c>
      <c r="K216" s="57">
        <v>20.302803296550554</v>
      </c>
      <c r="L216" s="57">
        <v>32.796836094427817</v>
      </c>
      <c r="M216" s="57">
        <v>39.043852493366451</v>
      </c>
      <c r="N216" s="96">
        <f t="shared" si="46"/>
        <v>39.043852493366451</v>
      </c>
      <c r="O216" s="123">
        <f t="shared" si="47"/>
        <v>1.1904761904761905</v>
      </c>
    </row>
    <row r="217" spans="1:15" ht="14.4">
      <c r="A217" s="35" t="s">
        <v>140</v>
      </c>
      <c r="B217" s="57">
        <v>45</v>
      </c>
      <c r="C217" s="57">
        <v>2452</v>
      </c>
      <c r="D217" s="57">
        <v>1920917</v>
      </c>
      <c r="E217" s="95">
        <v>1992483</v>
      </c>
      <c r="F217" s="129">
        <f t="shared" si="44"/>
        <v>1.8352365415986949E-2</v>
      </c>
      <c r="G217" s="57">
        <f t="shared" si="45"/>
        <v>1276.473684183127</v>
      </c>
      <c r="H217" s="57">
        <v>0</v>
      </c>
      <c r="I217" s="90">
        <f>VLOOKUP(A217,'24.07.2020'!$A$199:$H$264,8,FALSE)</f>
        <v>0</v>
      </c>
      <c r="J217" s="57">
        <v>0</v>
      </c>
      <c r="K217" s="57">
        <v>13.53520219770037</v>
      </c>
      <c r="L217" s="57">
        <v>20.302803296550554</v>
      </c>
      <c r="M217" s="57">
        <v>22.385142096196763</v>
      </c>
      <c r="N217" s="96">
        <f t="shared" si="46"/>
        <v>23.426311496019871</v>
      </c>
      <c r="O217" s="123">
        <f t="shared" si="47"/>
        <v>1.153846153846154</v>
      </c>
    </row>
    <row r="218" spans="1:15" ht="14.4">
      <c r="A218" s="35" t="s">
        <v>84</v>
      </c>
      <c r="B218" s="57">
        <v>138</v>
      </c>
      <c r="C218" s="57">
        <v>22563</v>
      </c>
      <c r="D218" s="57">
        <v>25716554</v>
      </c>
      <c r="E218" s="95">
        <v>26722663</v>
      </c>
      <c r="F218" s="129">
        <f t="shared" si="44"/>
        <v>6.1162079510703364E-3</v>
      </c>
      <c r="G218" s="57">
        <f t="shared" si="45"/>
        <v>877.37260598756734</v>
      </c>
      <c r="H218" s="57">
        <v>0.23331275255619396</v>
      </c>
      <c r="I218" s="90">
        <f>VLOOKUP(A218,'24.07.2020'!$A$199:$H$264,8,FALSE)</f>
        <v>0.5443964226311192</v>
      </c>
      <c r="J218" s="57">
        <v>0.58328188139048487</v>
      </c>
      <c r="K218" s="57">
        <v>3.5774622058616408</v>
      </c>
      <c r="L218" s="57">
        <v>4.6662550511238789</v>
      </c>
      <c r="M218" s="57">
        <v>5.0162241799581704</v>
      </c>
      <c r="N218" s="96">
        <f t="shared" si="46"/>
        <v>5.3661933087924618</v>
      </c>
      <c r="O218" s="123">
        <f t="shared" si="47"/>
        <v>1.1500000000000001</v>
      </c>
    </row>
    <row r="219" spans="1:15" ht="14.4">
      <c r="A219" s="35" t="s">
        <v>108</v>
      </c>
      <c r="B219" s="57">
        <v>1685</v>
      </c>
      <c r="C219" s="57">
        <v>96802</v>
      </c>
      <c r="D219" s="57">
        <v>52573967</v>
      </c>
      <c r="E219" s="95">
        <v>54393151</v>
      </c>
      <c r="F219" s="129">
        <f t="shared" si="44"/>
        <v>1.7406665151546454E-2</v>
      </c>
      <c r="G219" s="57">
        <f t="shared" si="45"/>
        <v>1841.2534857793783</v>
      </c>
      <c r="H219" s="57">
        <v>0</v>
      </c>
      <c r="I219" s="90">
        <f>VLOOKUP(A219,'24.07.2020'!$A$199:$H$264,8,FALSE)</f>
        <v>0.26629148985466516</v>
      </c>
      <c r="J219" s="57">
        <v>0.39943723478199772</v>
      </c>
      <c r="K219" s="57">
        <v>4.4508720447136891</v>
      </c>
      <c r="L219" s="57">
        <v>12.059200326275549</v>
      </c>
      <c r="M219" s="57">
        <v>25.982441081533757</v>
      </c>
      <c r="N219" s="96">
        <f t="shared" si="46"/>
        <v>32.050082886079338</v>
      </c>
      <c r="O219" s="123">
        <f t="shared" si="47"/>
        <v>2.6577287066246056</v>
      </c>
    </row>
    <row r="220" spans="1:15" ht="14.4">
      <c r="A220" s="35" t="s">
        <v>63</v>
      </c>
      <c r="B220" s="57">
        <v>937</v>
      </c>
      <c r="C220" s="57">
        <v>151074</v>
      </c>
      <c r="D220" s="57">
        <v>4207077</v>
      </c>
      <c r="E220" s="95">
        <v>4303358</v>
      </c>
      <c r="F220" s="129">
        <f t="shared" si="44"/>
        <v>6.2022584958364773E-3</v>
      </c>
      <c r="G220" s="57">
        <f t="shared" si="45"/>
        <v>35909.492505128859</v>
      </c>
      <c r="H220" s="57">
        <v>1.1884736124392303</v>
      </c>
      <c r="I220" s="90">
        <f>VLOOKUP(A220,'24.07.2020'!$A$199:$H$264,8,FALSE)</f>
        <v>3.5654208373176912</v>
      </c>
      <c r="J220" s="57">
        <v>7.8439258420989209</v>
      </c>
      <c r="K220" s="57">
        <v>96.979446775041197</v>
      </c>
      <c r="L220" s="57">
        <v>135.7236865405601</v>
      </c>
      <c r="M220" s="57">
        <v>205.8436296744747</v>
      </c>
      <c r="N220" s="96">
        <f t="shared" si="46"/>
        <v>222.71995497111178</v>
      </c>
      <c r="O220" s="123">
        <f t="shared" si="47"/>
        <v>1.6409807355516639</v>
      </c>
    </row>
    <row r="221" spans="1:15" ht="14.4">
      <c r="A221" s="35" t="s">
        <v>210</v>
      </c>
      <c r="B221" s="57">
        <v>65</v>
      </c>
      <c r="C221" s="57">
        <v>3206</v>
      </c>
      <c r="D221" s="57">
        <v>2125267</v>
      </c>
      <c r="E221" s="95">
        <v>2150972</v>
      </c>
      <c r="F221" s="129">
        <f t="shared" si="44"/>
        <v>2.0274485339987523E-2</v>
      </c>
      <c r="G221" s="57">
        <f t="shared" si="45"/>
        <v>1508.5163417114179</v>
      </c>
      <c r="H221" s="57">
        <v>0.94105822938953088</v>
      </c>
      <c r="I221" s="90">
        <f>VLOOKUP(A221,'24.07.2020'!$A$199:$H$264,8,FALSE)</f>
        <v>0</v>
      </c>
      <c r="J221" s="57">
        <v>0</v>
      </c>
      <c r="K221" s="57">
        <v>2.8231746881685926</v>
      </c>
      <c r="L221" s="57">
        <v>15.527460784927259</v>
      </c>
      <c r="M221" s="57">
        <v>20.703281046569678</v>
      </c>
      <c r="N221" s="96">
        <f t="shared" si="46"/>
        <v>30.584392455159751</v>
      </c>
      <c r="O221" s="123">
        <f t="shared" si="47"/>
        <v>1.9696969696969697</v>
      </c>
    </row>
    <row r="222" spans="1:15" ht="14.4">
      <c r="A222" s="35" t="s">
        <v>130</v>
      </c>
      <c r="B222" s="57">
        <v>83</v>
      </c>
      <c r="C222" s="57">
        <v>1779</v>
      </c>
      <c r="D222" s="57">
        <v>4937374</v>
      </c>
      <c r="E222" s="95">
        <v>5120239</v>
      </c>
      <c r="F222" s="129">
        <f t="shared" si="44"/>
        <v>4.6655424395727937E-2</v>
      </c>
      <c r="G222" s="57">
        <f t="shared" si="45"/>
        <v>360.31299229104377</v>
      </c>
      <c r="H222" s="57">
        <v>1.2152208846240937</v>
      </c>
      <c r="I222" s="90">
        <f>VLOOKUP(A222,'24.07.2020'!$A$199:$H$264,8,FALSE)</f>
        <v>1.6202945128321249</v>
      </c>
      <c r="J222" s="57">
        <v>3.6456626538722809</v>
      </c>
      <c r="K222" s="57">
        <v>14.177576987281093</v>
      </c>
      <c r="L222" s="57">
        <v>16.60801875652928</v>
      </c>
      <c r="M222" s="57">
        <v>16.60801875652928</v>
      </c>
      <c r="N222" s="96">
        <f t="shared" si="46"/>
        <v>16.810555570633298</v>
      </c>
      <c r="O222" s="123">
        <f t="shared" si="47"/>
        <v>1.0121951219512197</v>
      </c>
    </row>
    <row r="223" spans="1:15" ht="14.4">
      <c r="A223" s="35" t="s">
        <v>137</v>
      </c>
      <c r="B223" s="57">
        <v>1510</v>
      </c>
      <c r="C223" s="57">
        <v>101414</v>
      </c>
      <c r="D223" s="57">
        <v>6777453</v>
      </c>
      <c r="E223" s="95">
        <v>6919709</v>
      </c>
      <c r="F223" s="129">
        <f t="shared" si="44"/>
        <v>1.488946299327509E-2</v>
      </c>
      <c r="G223" s="57">
        <f t="shared" si="45"/>
        <v>14963.438330003912</v>
      </c>
      <c r="H223" s="57">
        <v>0.14754805381903791</v>
      </c>
      <c r="I223" s="90">
        <f>VLOOKUP(A223,'24.07.2020'!$A$199:$H$264,8,FALSE)</f>
        <v>0.29509610763807581</v>
      </c>
      <c r="J223" s="57">
        <v>0.44264416145711377</v>
      </c>
      <c r="K223" s="57">
        <v>7.0823065833138203</v>
      </c>
      <c r="L223" s="57">
        <v>58.133933204700938</v>
      </c>
      <c r="M223" s="57">
        <v>160.67983060893229</v>
      </c>
      <c r="N223" s="96">
        <f t="shared" si="46"/>
        <v>222.79756126674724</v>
      </c>
      <c r="O223" s="123">
        <f t="shared" si="47"/>
        <v>3.8324873096446699</v>
      </c>
    </row>
    <row r="224" spans="1:15" ht="14.4">
      <c r="A224" s="35" t="s">
        <v>121</v>
      </c>
      <c r="B224" s="57">
        <v>262</v>
      </c>
      <c r="C224" s="57">
        <v>17767</v>
      </c>
      <c r="D224" s="57">
        <v>26969306</v>
      </c>
      <c r="E224" s="95">
        <v>28066960</v>
      </c>
      <c r="F224" s="129">
        <f t="shared" si="44"/>
        <v>1.4746440029267744E-2</v>
      </c>
      <c r="G224" s="57">
        <f t="shared" si="45"/>
        <v>658.78595467009791</v>
      </c>
      <c r="H224" s="57">
        <v>0</v>
      </c>
      <c r="I224" s="90">
        <f>VLOOKUP(A224,'24.07.2020'!$A$199:$H$264,8,FALSE)</f>
        <v>0</v>
      </c>
      <c r="J224" s="57">
        <v>0</v>
      </c>
      <c r="K224" s="57">
        <v>2.1876721633103946</v>
      </c>
      <c r="L224" s="57">
        <v>7.9720256798599118</v>
      </c>
      <c r="M224" s="57">
        <v>9.2697973021626883</v>
      </c>
      <c r="N224" s="96">
        <f t="shared" si="46"/>
        <v>9.7147475726664982</v>
      </c>
      <c r="O224" s="123">
        <f t="shared" si="47"/>
        <v>1.2186046511627908</v>
      </c>
    </row>
    <row r="225" spans="1:15" ht="14.4">
      <c r="A225" s="35" t="s">
        <v>155</v>
      </c>
      <c r="B225" s="57">
        <v>192</v>
      </c>
      <c r="C225" s="57">
        <v>6712</v>
      </c>
      <c r="D225" s="57">
        <v>18628749</v>
      </c>
      <c r="E225" s="95">
        <v>19391059</v>
      </c>
      <c r="F225" s="129">
        <f t="shared" si="44"/>
        <v>2.8605482717520857E-2</v>
      </c>
      <c r="G225" s="57">
        <f t="shared" ref="G225:G257" si="48">C225*1000000/D225</f>
        <v>360.30331397991353</v>
      </c>
      <c r="H225" s="57">
        <v>0.10736093980331153</v>
      </c>
      <c r="I225" s="90">
        <f>VLOOKUP(A225,'24.07.2020'!$A$199:$H$264,8,FALSE)</f>
        <v>0.1610414097049673</v>
      </c>
      <c r="J225" s="57">
        <v>0.1610414097049673</v>
      </c>
      <c r="K225" s="57">
        <v>3.1671477241976902</v>
      </c>
      <c r="L225" s="57">
        <v>9.5551236424947277</v>
      </c>
      <c r="M225" s="57">
        <v>9.9308869318063167</v>
      </c>
      <c r="N225" s="96">
        <f t="shared" ref="N225:N257" si="49">B225/D225*1000000</f>
        <v>10.306650221117907</v>
      </c>
      <c r="O225" s="123">
        <f t="shared" ref="O225:O256" si="50">N225/L225</f>
        <v>1.0786516853932584</v>
      </c>
    </row>
    <row r="226" spans="1:15" ht="16.2" customHeight="1">
      <c r="A226" s="35" t="s">
        <v>115</v>
      </c>
      <c r="B226" s="57">
        <v>276</v>
      </c>
      <c r="C226" s="57">
        <v>7226</v>
      </c>
      <c r="D226" s="57">
        <v>19658023</v>
      </c>
      <c r="E226" s="95">
        <v>20560396</v>
      </c>
      <c r="F226" s="129">
        <f t="shared" si="44"/>
        <v>3.8195405480210352E-2</v>
      </c>
      <c r="G226" s="57">
        <f t="shared" si="48"/>
        <v>367.5852856617372</v>
      </c>
      <c r="H226" s="57">
        <v>0.66130759944680095</v>
      </c>
      <c r="I226" s="90">
        <f>VLOOKUP(A226,'24.07.2020'!$A$199:$H$264,8,FALSE)</f>
        <v>1.0682661221832939</v>
      </c>
      <c r="J226" s="57">
        <v>1.3226151988936019</v>
      </c>
      <c r="K226" s="57">
        <v>6.1552476563894549</v>
      </c>
      <c r="L226" s="57">
        <v>6.5113363637838857</v>
      </c>
      <c r="M226" s="57">
        <v>7.27438359391481</v>
      </c>
      <c r="N226" s="96">
        <f t="shared" si="49"/>
        <v>14.040069034409004</v>
      </c>
      <c r="O226" s="123">
        <f t="shared" si="50"/>
        <v>2.15625</v>
      </c>
    </row>
    <row r="227" spans="1:15" ht="14.4">
      <c r="A227" s="35" t="s">
        <v>169</v>
      </c>
      <c r="B227" s="57">
        <v>353</v>
      </c>
      <c r="C227" s="57">
        <v>14677</v>
      </c>
      <c r="D227" s="57">
        <v>4525698</v>
      </c>
      <c r="E227" s="95">
        <v>4714261</v>
      </c>
      <c r="F227" s="129">
        <f t="shared" si="44"/>
        <v>2.4051236628738842E-2</v>
      </c>
      <c r="G227" s="57">
        <f t="shared" si="48"/>
        <v>3243.0356599136753</v>
      </c>
      <c r="H227" s="57">
        <v>0.22096039108221538</v>
      </c>
      <c r="I227" s="90">
        <f>VLOOKUP(A227,'24.07.2020'!$A$199:$H$264,8,FALSE)</f>
        <v>0.22096039108221538</v>
      </c>
      <c r="J227" s="57">
        <v>0.22096039108221538</v>
      </c>
      <c r="K227" s="57">
        <v>34.248860617743382</v>
      </c>
      <c r="L227" s="57">
        <v>35.574622964236674</v>
      </c>
      <c r="M227" s="57">
        <v>37.342306092894397</v>
      </c>
      <c r="N227" s="96">
        <f t="shared" si="49"/>
        <v>77.999018052022038</v>
      </c>
      <c r="O227" s="123">
        <f t="shared" si="50"/>
        <v>2.1925465838509322</v>
      </c>
    </row>
    <row r="228" spans="1:15" ht="14.4">
      <c r="A228" s="35" t="s">
        <v>104</v>
      </c>
      <c r="B228" s="57">
        <v>10</v>
      </c>
      <c r="C228" s="57">
        <v>527</v>
      </c>
      <c r="D228" s="57">
        <v>1269670</v>
      </c>
      <c r="E228" s="95">
        <v>1272842</v>
      </c>
      <c r="F228" s="129">
        <f t="shared" si="44"/>
        <v>1.8975332068311195E-2</v>
      </c>
      <c r="G228" s="57">
        <f t="shared" si="48"/>
        <v>415.06848236155849</v>
      </c>
      <c r="H228" s="57">
        <v>7.0884560555104867</v>
      </c>
      <c r="I228" s="90">
        <f>VLOOKUP(A228,'24.07.2020'!$A$199:$H$264,8,FALSE)</f>
        <v>7.0884560555104867</v>
      </c>
      <c r="J228" s="57">
        <v>7.8760622839005414</v>
      </c>
      <c r="K228" s="57">
        <v>7.8760622839005414</v>
      </c>
      <c r="L228" s="57">
        <v>7.8760622839005414</v>
      </c>
      <c r="M228" s="57">
        <v>7.8760622839005414</v>
      </c>
      <c r="N228" s="96">
        <f t="shared" si="49"/>
        <v>7.8760622839005414</v>
      </c>
      <c r="O228" s="123">
        <f t="shared" si="50"/>
        <v>1</v>
      </c>
    </row>
    <row r="229" spans="1:15" ht="14.4">
      <c r="A229" s="62" t="s">
        <v>267</v>
      </c>
      <c r="B229" s="57">
        <v>55</v>
      </c>
      <c r="C229" s="57">
        <v>5890</v>
      </c>
      <c r="D229" s="57">
        <v>266153</v>
      </c>
      <c r="E229" s="95">
        <v>276282</v>
      </c>
      <c r="F229" s="129">
        <f t="shared" si="44"/>
        <v>9.3378607809847195E-3</v>
      </c>
      <c r="G229" s="57">
        <f t="shared" si="48"/>
        <v>22130.128159366981</v>
      </c>
      <c r="H229" s="57">
        <v>15.028949514001345</v>
      </c>
      <c r="I229" s="90" t="e">
        <f>VLOOKUP(A229,'24.07.2020'!$A$199:$H$264,8,FALSE)</f>
        <v>#N/A</v>
      </c>
      <c r="J229" s="57">
        <v>15.028949514001345</v>
      </c>
      <c r="K229" s="57">
        <v>139.01778300451244</v>
      </c>
      <c r="L229" s="57">
        <v>150.28949514001346</v>
      </c>
      <c r="M229" s="57">
        <v>180.34739416801614</v>
      </c>
      <c r="N229" s="96">
        <f t="shared" si="49"/>
        <v>206.6480558175185</v>
      </c>
      <c r="O229" s="123">
        <f t="shared" si="50"/>
        <v>1.375</v>
      </c>
    </row>
    <row r="230" spans="1:15" ht="14.4">
      <c r="A230" s="35" t="s">
        <v>40</v>
      </c>
      <c r="B230" s="57">
        <v>7452</v>
      </c>
      <c r="C230" s="57">
        <v>442141</v>
      </c>
      <c r="D230" s="57">
        <v>36471766</v>
      </c>
      <c r="E230" s="95">
        <v>37136654</v>
      </c>
      <c r="F230" s="129">
        <f t="shared" si="44"/>
        <v>1.6854351892269661E-2</v>
      </c>
      <c r="G230" s="57">
        <f t="shared" si="48"/>
        <v>12122.829478561582</v>
      </c>
      <c r="H230" s="57">
        <v>3.6466564300725115</v>
      </c>
      <c r="I230" s="90">
        <f>VLOOKUP(A230,'24.07.2020'!$A$199:$H$264,8,FALSE)</f>
        <v>4.2498627568514227</v>
      </c>
      <c r="J230" s="57">
        <v>4.7159767366351275</v>
      </c>
      <c r="K230" s="57">
        <v>7.4852421459383125</v>
      </c>
      <c r="L230" s="57">
        <v>46.227539406783869</v>
      </c>
      <c r="M230" s="57">
        <v>144.1114751613618</v>
      </c>
      <c r="N230" s="96">
        <f t="shared" si="49"/>
        <v>204.3224339616568</v>
      </c>
      <c r="O230" s="123">
        <f t="shared" si="50"/>
        <v>4.4199288256227751</v>
      </c>
    </row>
    <row r="231" spans="1:15" ht="14.4">
      <c r="A231" s="35" t="s">
        <v>146</v>
      </c>
      <c r="B231" s="57">
        <v>168</v>
      </c>
      <c r="C231" s="57">
        <v>18968</v>
      </c>
      <c r="D231" s="57">
        <v>30366043</v>
      </c>
      <c r="E231" s="95">
        <v>31719594</v>
      </c>
      <c r="F231" s="129">
        <f t="shared" si="44"/>
        <v>8.8570223534373688E-3</v>
      </c>
      <c r="G231" s="57">
        <f t="shared" si="48"/>
        <v>624.64510110849812</v>
      </c>
      <c r="H231" s="57">
        <v>0</v>
      </c>
      <c r="I231" s="90">
        <f>VLOOKUP(A231,'24.07.2020'!$A$199:$H$264,8,FALSE)</f>
        <v>0</v>
      </c>
      <c r="J231" s="57">
        <v>0</v>
      </c>
      <c r="K231" s="57">
        <v>0.32931521568351857</v>
      </c>
      <c r="L231" s="57">
        <v>1.2184662980290188</v>
      </c>
      <c r="M231" s="57">
        <v>4.0505771529072785</v>
      </c>
      <c r="N231" s="96">
        <f t="shared" si="49"/>
        <v>5.5324956234831131</v>
      </c>
      <c r="O231" s="123">
        <f t="shared" si="50"/>
        <v>4.5405405405405412</v>
      </c>
    </row>
    <row r="232" spans="1:15" ht="14.4">
      <c r="A232" s="35" t="s">
        <v>158</v>
      </c>
      <c r="B232" s="57">
        <v>213</v>
      </c>
      <c r="C232" s="57">
        <v>24654</v>
      </c>
      <c r="D232" s="57">
        <v>2494524</v>
      </c>
      <c r="E232" s="95">
        <v>2564917</v>
      </c>
      <c r="F232" s="129">
        <f t="shared" si="44"/>
        <v>8.639571671939645E-3</v>
      </c>
      <c r="G232" s="57">
        <f t="shared" si="48"/>
        <v>9883.2482670040463</v>
      </c>
      <c r="H232" s="57">
        <v>0</v>
      </c>
      <c r="I232" s="90">
        <f>VLOOKUP(A232,'24.07.2020'!$A$199:$H$264,8,FALSE)</f>
        <v>0</v>
      </c>
      <c r="J232" s="57">
        <v>0</v>
      </c>
      <c r="K232" s="57">
        <v>1.2026342500613343</v>
      </c>
      <c r="L232" s="57">
        <v>43.294833002208037</v>
      </c>
      <c r="M232" s="57">
        <v>58.127322086297823</v>
      </c>
      <c r="N232" s="96">
        <f t="shared" si="49"/>
        <v>85.387031754354737</v>
      </c>
      <c r="O232" s="123">
        <f t="shared" si="50"/>
        <v>1.9722222222222221</v>
      </c>
    </row>
    <row r="233" spans="1:15" ht="14.4">
      <c r="A233" s="35" t="s">
        <v>89</v>
      </c>
      <c r="B233" s="57">
        <v>110</v>
      </c>
      <c r="C233" s="57">
        <v>3437</v>
      </c>
      <c r="D233" s="57">
        <v>23310719</v>
      </c>
      <c r="E233" s="95">
        <v>24677341</v>
      </c>
      <c r="F233" s="129">
        <f t="shared" si="44"/>
        <v>3.2004655222577831E-2</v>
      </c>
      <c r="G233" s="57">
        <f t="shared" si="48"/>
        <v>147.44289955191857</v>
      </c>
      <c r="H233" s="57">
        <v>0.64348079525131763</v>
      </c>
      <c r="I233" s="90">
        <f>VLOOKUP(A233,'24.07.2020'!$A$199:$H$264,8,FALSE)</f>
        <v>1.0295692724021082</v>
      </c>
      <c r="J233" s="57">
        <v>1.4156577495528988</v>
      </c>
      <c r="K233" s="57">
        <v>2.9600116581560614</v>
      </c>
      <c r="L233" s="57">
        <v>2.9600116581560614</v>
      </c>
      <c r="M233" s="57">
        <v>3.0029103778394823</v>
      </c>
      <c r="N233" s="96">
        <f t="shared" si="49"/>
        <v>4.7188591651763296</v>
      </c>
      <c r="O233" s="123">
        <f t="shared" si="50"/>
        <v>1.5942028985507246</v>
      </c>
    </row>
    <row r="234" spans="1:15" ht="14.4">
      <c r="A234" s="35" t="s">
        <v>96</v>
      </c>
      <c r="B234" s="57">
        <v>1302</v>
      </c>
      <c r="C234" s="57">
        <v>89163</v>
      </c>
      <c r="D234" s="57">
        <v>200963603</v>
      </c>
      <c r="E234" s="95">
        <v>208833866</v>
      </c>
      <c r="F234" s="129">
        <f t="shared" si="44"/>
        <v>1.4602469634265335E-2</v>
      </c>
      <c r="G234" s="57">
        <f t="shared" si="48"/>
        <v>443.67735584438145</v>
      </c>
      <c r="H234" s="57">
        <v>6.4688330652590859E-2</v>
      </c>
      <c r="I234" s="90">
        <f>VLOOKUP(A234,'24.07.2020'!$A$199:$H$264,8,FALSE)</f>
        <v>0.15425678847925511</v>
      </c>
      <c r="J234" s="57">
        <v>0.33836972956739836</v>
      </c>
      <c r="K234" s="57">
        <v>3.871347788285822</v>
      </c>
      <c r="L234" s="57">
        <v>5.4139156730783737</v>
      </c>
      <c r="M234" s="57">
        <v>5.8020456569939185</v>
      </c>
      <c r="N234" s="96">
        <f t="shared" si="49"/>
        <v>6.4787851161287158</v>
      </c>
      <c r="O234" s="123">
        <f t="shared" si="50"/>
        <v>1.1966911764705883</v>
      </c>
    </row>
    <row r="235" spans="1:15" ht="14.4">
      <c r="A235" s="35" t="s">
        <v>75</v>
      </c>
      <c r="B235" s="57">
        <v>1501</v>
      </c>
      <c r="C235" s="57">
        <v>129404</v>
      </c>
      <c r="D235" s="57">
        <v>4974992</v>
      </c>
      <c r="E235" s="95">
        <v>5175185</v>
      </c>
      <c r="F235" s="129">
        <f t="shared" si="44"/>
        <v>1.1599332323575778E-2</v>
      </c>
      <c r="G235" s="57">
        <f t="shared" si="48"/>
        <v>26010.896097923374</v>
      </c>
      <c r="H235" s="57">
        <v>1.0050267417515446</v>
      </c>
      <c r="I235" s="90">
        <f>VLOOKUP(A235,'24.07.2020'!$A$199:$H$264,8,FALSE)</f>
        <v>1.8090481351527801</v>
      </c>
      <c r="J235" s="57">
        <v>2.2110588318533981</v>
      </c>
      <c r="K235" s="57">
        <v>63.919700775398233</v>
      </c>
      <c r="L235" s="57">
        <v>161.80930542199866</v>
      </c>
      <c r="M235" s="57">
        <v>277.3873807234263</v>
      </c>
      <c r="N235" s="96">
        <f t="shared" si="49"/>
        <v>301.70902787381368</v>
      </c>
      <c r="O235" s="123">
        <f t="shared" si="50"/>
        <v>1.8645962732919257</v>
      </c>
    </row>
    <row r="236" spans="1:15" ht="14.4">
      <c r="A236" s="35" t="s">
        <v>54</v>
      </c>
      <c r="B236" s="57">
        <v>245</v>
      </c>
      <c r="C236" s="57">
        <v>144437</v>
      </c>
      <c r="D236" s="57">
        <v>2832071</v>
      </c>
      <c r="E236" s="95">
        <v>2906395</v>
      </c>
      <c r="F236" s="129">
        <f t="shared" si="44"/>
        <v>1.6962412678191876E-3</v>
      </c>
      <c r="G236" s="57">
        <f t="shared" si="48"/>
        <v>51000.48692282079</v>
      </c>
      <c r="H236" s="57">
        <v>2.4716894456388983</v>
      </c>
      <c r="I236" s="90">
        <f>VLOOKUP(A236,'24.07.2020'!$A$199:$H$264,8,FALSE)</f>
        <v>3.530984922341283</v>
      </c>
      <c r="J236" s="57">
        <v>4.23718190680954</v>
      </c>
      <c r="K236" s="57">
        <v>55.436463280758147</v>
      </c>
      <c r="L236" s="57">
        <v>73.444486384698692</v>
      </c>
      <c r="M236" s="57">
        <v>83.331244167254283</v>
      </c>
      <c r="N236" s="96">
        <f t="shared" si="49"/>
        <v>86.509130597361434</v>
      </c>
      <c r="O236" s="123">
        <f t="shared" si="50"/>
        <v>1.1778846153846152</v>
      </c>
    </row>
    <row r="237" spans="1:15" ht="14.4">
      <c r="A237" s="62" t="s">
        <v>199</v>
      </c>
      <c r="B237" s="57">
        <v>42</v>
      </c>
      <c r="C237" s="57">
        <v>9037</v>
      </c>
      <c r="D237" s="57">
        <v>888932</v>
      </c>
      <c r="E237" s="95">
        <v>888932</v>
      </c>
      <c r="F237" s="129">
        <f t="shared" si="44"/>
        <v>4.6475600309837332E-3</v>
      </c>
      <c r="G237" s="57">
        <f t="shared" si="48"/>
        <v>10166.131942600783</v>
      </c>
      <c r="H237" s="57">
        <v>0</v>
      </c>
      <c r="I237" s="90">
        <f>VLOOKUP(A237,'24.07.2020'!$A$199:$H$264,8,FALSE)</f>
        <v>0</v>
      </c>
      <c r="J237" s="57">
        <v>0</v>
      </c>
      <c r="K237" s="57">
        <v>3.3748363204384586</v>
      </c>
      <c r="L237" s="57">
        <v>16.874181602192294</v>
      </c>
      <c r="M237" s="57">
        <v>39.373090405115349</v>
      </c>
      <c r="N237" s="96">
        <f t="shared" si="49"/>
        <v>47.247708486138421</v>
      </c>
      <c r="O237" s="123">
        <f t="shared" si="50"/>
        <v>2.8</v>
      </c>
    </row>
    <row r="238" spans="1:15" ht="14.4">
      <c r="A238" s="35" t="s">
        <v>117</v>
      </c>
      <c r="B238" s="57">
        <v>98</v>
      </c>
      <c r="C238" s="57">
        <v>8567</v>
      </c>
      <c r="D238" s="57">
        <v>12626938</v>
      </c>
      <c r="E238" s="95">
        <v>13121546</v>
      </c>
      <c r="F238" s="129">
        <f t="shared" si="44"/>
        <v>1.1439243609198086E-2</v>
      </c>
      <c r="G238" s="57">
        <f t="shared" si="48"/>
        <v>678.47010890526269</v>
      </c>
      <c r="H238" s="57">
        <v>0</v>
      </c>
      <c r="I238" s="90">
        <f>VLOOKUP(A238,'24.07.2020'!$A$199:$H$264,8,FALSE)</f>
        <v>0</v>
      </c>
      <c r="J238" s="57">
        <v>0</v>
      </c>
      <c r="K238" s="57">
        <v>0.39597881925134976</v>
      </c>
      <c r="L238" s="57">
        <v>1.7423068047059389</v>
      </c>
      <c r="M238" s="57">
        <v>3.6430051371124179</v>
      </c>
      <c r="N238" s="96">
        <f t="shared" si="49"/>
        <v>7.7611848573264552</v>
      </c>
      <c r="O238" s="123">
        <f t="shared" si="50"/>
        <v>4.454545454545455</v>
      </c>
    </row>
    <row r="239" spans="1:15" ht="14.4">
      <c r="A239" s="35" t="s">
        <v>209</v>
      </c>
      <c r="B239" s="57">
        <v>0</v>
      </c>
      <c r="C239" s="57">
        <v>0</v>
      </c>
      <c r="D239" s="57">
        <v>6061</v>
      </c>
      <c r="E239" s="95">
        <v>6086</v>
      </c>
      <c r="F239" s="129">
        <v>0</v>
      </c>
      <c r="G239" s="57">
        <f t="shared" si="48"/>
        <v>0</v>
      </c>
      <c r="H239" s="57">
        <v>0</v>
      </c>
      <c r="I239" s="90">
        <f>VLOOKUP(A239,'24.07.2020'!$A$199:$H$264,8,FALSE)</f>
        <v>0</v>
      </c>
      <c r="J239" s="57">
        <v>0</v>
      </c>
      <c r="K239" s="57">
        <v>0</v>
      </c>
      <c r="L239" s="57">
        <v>1</v>
      </c>
      <c r="M239" s="57">
        <v>0</v>
      </c>
      <c r="N239" s="96">
        <f t="shared" si="49"/>
        <v>0</v>
      </c>
      <c r="O239" s="123">
        <f t="shared" si="50"/>
        <v>0</v>
      </c>
    </row>
    <row r="240" spans="1:15" ht="14.4">
      <c r="A240" s="62" t="s">
        <v>272</v>
      </c>
      <c r="B240" s="57">
        <v>17</v>
      </c>
      <c r="C240" s="57">
        <v>1024</v>
      </c>
      <c r="D240" s="57">
        <v>215048</v>
      </c>
      <c r="E240" s="95">
        <v>221284</v>
      </c>
      <c r="F240" s="129">
        <f t="shared" ref="F240:F257" si="51">B240/C240</f>
        <v>1.66015625E-2</v>
      </c>
      <c r="G240" s="57">
        <f t="shared" si="48"/>
        <v>4761.7276143000636</v>
      </c>
      <c r="H240" s="57">
        <v>0</v>
      </c>
      <c r="I240" s="90" t="e">
        <f>VLOOKUP(A240,'24.07.2020'!$A$199:$H$264,8,FALSE)</f>
        <v>#N/A</v>
      </c>
      <c r="J240" s="57">
        <v>4.6501246233399058</v>
      </c>
      <c r="K240" s="57">
        <v>65.101744726758682</v>
      </c>
      <c r="L240" s="57">
        <v>69.751869350098588</v>
      </c>
      <c r="M240" s="57">
        <v>79.052118596778399</v>
      </c>
      <c r="N240" s="96">
        <f t="shared" si="49"/>
        <v>79.052118596778399</v>
      </c>
      <c r="O240" s="123">
        <f t="shared" si="50"/>
        <v>1.1333333333333333</v>
      </c>
    </row>
    <row r="241" spans="1:15" s="3" customFormat="1" ht="15.6" customHeight="1">
      <c r="A241" s="35" t="s">
        <v>50</v>
      </c>
      <c r="B241" s="57">
        <v>6246</v>
      </c>
      <c r="C241" s="57">
        <v>363061</v>
      </c>
      <c r="D241" s="57">
        <v>34268529</v>
      </c>
      <c r="E241" s="95">
        <v>35086713</v>
      </c>
      <c r="F241" s="129">
        <f t="shared" si="51"/>
        <v>1.7203720586898619E-2</v>
      </c>
      <c r="G241" s="57">
        <f t="shared" si="48"/>
        <v>10594.589572257391</v>
      </c>
      <c r="H241" s="57">
        <v>2.4220473542940812</v>
      </c>
      <c r="I241" s="90">
        <f>VLOOKUP(A241,'24.07.2020'!$A$199:$H$264,8,FALSE)</f>
        <v>3.5309365044528174</v>
      </c>
      <c r="J241" s="57">
        <v>5.1359076428404613</v>
      </c>
      <c r="K241" s="57">
        <v>72.544695455121513</v>
      </c>
      <c r="L241" s="57">
        <v>127.49307097482941</v>
      </c>
      <c r="M241" s="57">
        <v>168.11343142274941</v>
      </c>
      <c r="N241" s="96">
        <f t="shared" si="49"/>
        <v>182.26635873398592</v>
      </c>
      <c r="O241" s="123">
        <f t="shared" si="50"/>
        <v>1.4296177615014878</v>
      </c>
    </row>
    <row r="242" spans="1:15" s="3" customFormat="1" ht="14.4">
      <c r="A242" s="35" t="s">
        <v>103</v>
      </c>
      <c r="B242" s="57">
        <v>421</v>
      </c>
      <c r="C242" s="57">
        <v>19697</v>
      </c>
      <c r="D242" s="57">
        <v>16296362</v>
      </c>
      <c r="E242" s="95">
        <v>16977215</v>
      </c>
      <c r="F242" s="129">
        <f t="shared" si="51"/>
        <v>2.1373813271056506E-2</v>
      </c>
      <c r="G242" s="57">
        <f t="shared" si="48"/>
        <v>1208.6746722980258</v>
      </c>
      <c r="H242" s="57">
        <v>0.12272677791521813</v>
      </c>
      <c r="I242" s="90">
        <f>VLOOKUP(A242,'24.07.2020'!$A$199:$H$264,8,FALSE)</f>
        <v>0.3681803337456544</v>
      </c>
      <c r="J242" s="57">
        <v>0.5522705006184816</v>
      </c>
      <c r="K242" s="57">
        <v>10.247685955920714</v>
      </c>
      <c r="L242" s="57">
        <v>18.34765329832511</v>
      </c>
      <c r="M242" s="57">
        <v>20.249918356010991</v>
      </c>
      <c r="N242" s="96">
        <f t="shared" si="49"/>
        <v>25.833986751153418</v>
      </c>
      <c r="O242" s="123">
        <f t="shared" si="50"/>
        <v>1.408026755852843</v>
      </c>
    </row>
    <row r="243" spans="1:15" s="3" customFormat="1" ht="14.4">
      <c r="A243" s="35" t="s">
        <v>165</v>
      </c>
      <c r="B243" s="57">
        <v>0</v>
      </c>
      <c r="C243" s="57">
        <v>297</v>
      </c>
      <c r="D243" s="57">
        <v>97741</v>
      </c>
      <c r="E243" s="95">
        <v>98659</v>
      </c>
      <c r="F243" s="129">
        <f t="shared" si="51"/>
        <v>0</v>
      </c>
      <c r="G243" s="57">
        <f t="shared" si="48"/>
        <v>3038.642944107386</v>
      </c>
      <c r="H243" s="57">
        <v>0</v>
      </c>
      <c r="I243" s="90">
        <f>VLOOKUP(A243,'24.07.2020'!$A$199:$H$264,8,FALSE)</f>
        <v>0</v>
      </c>
      <c r="J243" s="57">
        <v>0</v>
      </c>
      <c r="K243" s="57">
        <v>0</v>
      </c>
      <c r="L243" s="57">
        <v>1</v>
      </c>
      <c r="M243" s="57">
        <v>0</v>
      </c>
      <c r="N243" s="96">
        <f t="shared" si="49"/>
        <v>0</v>
      </c>
      <c r="O243" s="123">
        <f t="shared" si="50"/>
        <v>0</v>
      </c>
    </row>
    <row r="244" spans="1:15" s="3" customFormat="1" ht="14.4">
      <c r="A244" s="35" t="s">
        <v>149</v>
      </c>
      <c r="B244" s="57">
        <v>76</v>
      </c>
      <c r="C244" s="57">
        <v>2646</v>
      </c>
      <c r="D244" s="57">
        <v>7813207</v>
      </c>
      <c r="E244" s="95">
        <v>8061938</v>
      </c>
      <c r="F244" s="129">
        <f t="shared" si="51"/>
        <v>2.872260015117158E-2</v>
      </c>
      <c r="G244" s="57">
        <f t="shared" si="48"/>
        <v>338.65735286419522</v>
      </c>
      <c r="H244" s="57">
        <v>0</v>
      </c>
      <c r="I244" s="90">
        <f>VLOOKUP(A244,'24.07.2020'!$A$199:$H$264,8,FALSE)</f>
        <v>0.25597683512032893</v>
      </c>
      <c r="J244" s="57">
        <v>1.0239073404813157</v>
      </c>
      <c r="K244" s="57">
        <v>8.3192471414106901</v>
      </c>
      <c r="L244" s="57">
        <v>9.2151660643318429</v>
      </c>
      <c r="M244" s="57">
        <v>9.4711428994521718</v>
      </c>
      <c r="N244" s="96">
        <f t="shared" si="49"/>
        <v>9.7271197345725007</v>
      </c>
      <c r="O244" s="123">
        <f t="shared" si="50"/>
        <v>1.0555555555555556</v>
      </c>
    </row>
    <row r="245" spans="1:15" s="3" customFormat="1" ht="14.4">
      <c r="A245" s="35" t="s">
        <v>128</v>
      </c>
      <c r="B245" s="57">
        <v>130</v>
      </c>
      <c r="C245" s="57">
        <v>4714</v>
      </c>
      <c r="D245" s="57">
        <v>15442906</v>
      </c>
      <c r="E245" s="95">
        <v>16128241</v>
      </c>
      <c r="F245" s="129">
        <f t="shared" si="51"/>
        <v>2.7577428935086974E-2</v>
      </c>
      <c r="G245" s="57">
        <f t="shared" si="48"/>
        <v>305.25342833790478</v>
      </c>
      <c r="H245" s="57">
        <v>0.3237732587377013</v>
      </c>
      <c r="I245" s="90">
        <f>VLOOKUP(A245,'24.07.2020'!$A$199:$H$264,8,FALSE)</f>
        <v>1.0360744279606442</v>
      </c>
      <c r="J245" s="57">
        <v>1.8131302489311274</v>
      </c>
      <c r="K245" s="57">
        <v>6.0221826125212443</v>
      </c>
      <c r="L245" s="57">
        <v>6.3459558712589459</v>
      </c>
      <c r="M245" s="57">
        <v>6.9935023887343482</v>
      </c>
      <c r="N245" s="96">
        <f t="shared" si="49"/>
        <v>8.4181047271802338</v>
      </c>
      <c r="O245" s="123">
        <f t="shared" si="50"/>
        <v>1.3265306122448979</v>
      </c>
    </row>
    <row r="246" spans="1:15" s="3" customFormat="1" ht="14.4">
      <c r="A246" s="35" t="s">
        <v>58</v>
      </c>
      <c r="B246" s="57">
        <v>29175</v>
      </c>
      <c r="C246" s="57">
        <v>1088889</v>
      </c>
      <c r="D246" s="57">
        <v>58558267</v>
      </c>
      <c r="E246" s="95">
        <v>59695632</v>
      </c>
      <c r="F246" s="129">
        <f t="shared" si="51"/>
        <v>2.6793364612921977E-2</v>
      </c>
      <c r="G246" s="57">
        <f t="shared" si="48"/>
        <v>18594.966275214396</v>
      </c>
      <c r="H246" s="57">
        <v>0.81969638889757446</v>
      </c>
      <c r="I246" s="90">
        <f>VLOOKUP(A246,'24.07.2020'!$A$199:$H$264,8,FALSE)</f>
        <v>1.2807756076524601</v>
      </c>
      <c r="J246" s="57">
        <v>1.9809329398358049</v>
      </c>
      <c r="K246" s="57">
        <v>85.948581777531089</v>
      </c>
      <c r="L246" s="57">
        <v>267.10148372389506</v>
      </c>
      <c r="M246" s="57">
        <v>355.97023388687376</v>
      </c>
      <c r="N246" s="96">
        <f t="shared" si="49"/>
        <v>498.22171137680692</v>
      </c>
      <c r="O246" s="123">
        <f t="shared" si="50"/>
        <v>1.865289943098267</v>
      </c>
    </row>
    <row r="247" spans="1:15" s="3" customFormat="1" ht="14.4">
      <c r="A247" s="35" t="s">
        <v>175</v>
      </c>
      <c r="B247" s="57">
        <v>63</v>
      </c>
      <c r="C247" s="57">
        <v>3558</v>
      </c>
      <c r="D247" s="57">
        <v>11062114</v>
      </c>
      <c r="E247" s="95">
        <v>11261542</v>
      </c>
      <c r="F247" s="129">
        <f t="shared" si="51"/>
        <v>1.7706576728499158E-2</v>
      </c>
      <c r="G247" s="57">
        <f t="shared" si="48"/>
        <v>321.63834145986925</v>
      </c>
      <c r="H247" s="57">
        <v>0</v>
      </c>
      <c r="I247" s="90">
        <f>VLOOKUP(A247,'24.07.2020'!$A$199:$H$264,8,FALSE)</f>
        <v>0</v>
      </c>
      <c r="J247" s="57">
        <v>0</v>
      </c>
      <c r="K247" s="57">
        <v>3.8871412823986446</v>
      </c>
      <c r="L247" s="57">
        <v>4.4295330892449671</v>
      </c>
      <c r="M247" s="57">
        <v>5.4239180684632249</v>
      </c>
      <c r="N247" s="96">
        <f t="shared" si="49"/>
        <v>5.6951139718863857</v>
      </c>
      <c r="O247" s="123">
        <f t="shared" si="50"/>
        <v>1.2857142857142856</v>
      </c>
    </row>
    <row r="248" spans="1:15" s="3" customFormat="1" ht="14.4">
      <c r="A248" s="35" t="s">
        <v>144</v>
      </c>
      <c r="B248" s="57">
        <v>1468</v>
      </c>
      <c r="C248" s="57">
        <v>23316</v>
      </c>
      <c r="D248" s="57">
        <v>42813237</v>
      </c>
      <c r="E248" s="95">
        <v>44387995</v>
      </c>
      <c r="F248" s="129">
        <f t="shared" si="51"/>
        <v>6.2961056785040312E-2</v>
      </c>
      <c r="G248" s="57">
        <f t="shared" si="48"/>
        <v>544.5979242354415</v>
      </c>
      <c r="H248" s="57">
        <v>0.11678631073842886</v>
      </c>
      <c r="I248" s="90">
        <f>VLOOKUP(A248,'24.07.2020'!$A$199:$H$264,8,FALSE)</f>
        <v>0.37371619436297238</v>
      </c>
      <c r="J248" s="57">
        <v>0.84086143731668783</v>
      </c>
      <c r="K248" s="57">
        <v>15.719437425392526</v>
      </c>
      <c r="L248" s="57">
        <v>19.526671155465305</v>
      </c>
      <c r="M248" s="57">
        <v>27.865213742189127</v>
      </c>
      <c r="N248" s="96">
        <f t="shared" si="49"/>
        <v>34.288460832802713</v>
      </c>
      <c r="O248" s="123">
        <f t="shared" si="50"/>
        <v>1.7559808612440191</v>
      </c>
    </row>
    <row r="249" spans="1:15" s="3" customFormat="1" ht="14.4">
      <c r="A249" s="35" t="s">
        <v>124</v>
      </c>
      <c r="B249" s="57">
        <v>21</v>
      </c>
      <c r="C249" s="57">
        <v>509</v>
      </c>
      <c r="D249" s="57">
        <v>58005461</v>
      </c>
      <c r="E249" s="95">
        <v>60636888</v>
      </c>
      <c r="F249" s="129">
        <f t="shared" si="51"/>
        <v>4.1257367387033402E-2</v>
      </c>
      <c r="G249" s="57">
        <f t="shared" si="48"/>
        <v>8.775035853951751</v>
      </c>
      <c r="H249" s="57">
        <v>6.8959024392548141E-2</v>
      </c>
      <c r="I249" s="90">
        <f>VLOOKUP(A249,'24.07.2020'!$A$199:$H$264,8,FALSE)</f>
        <v>0.17239756098137035</v>
      </c>
      <c r="J249" s="57">
        <v>0.27583609757019256</v>
      </c>
      <c r="K249" s="57">
        <v>0.36203487806087775</v>
      </c>
      <c r="L249" s="57">
        <v>0.36203487806087775</v>
      </c>
      <c r="M249" s="57">
        <v>0.36203487806087775</v>
      </c>
      <c r="N249" s="96">
        <f t="shared" si="49"/>
        <v>0.36203487806087775</v>
      </c>
      <c r="O249" s="123">
        <f t="shared" si="50"/>
        <v>1</v>
      </c>
    </row>
    <row r="250" spans="1:15" s="3" customFormat="1" ht="14.4">
      <c r="A250" s="35" t="s">
        <v>127</v>
      </c>
      <c r="B250" s="57">
        <v>68</v>
      </c>
      <c r="C250" s="57">
        <v>3683</v>
      </c>
      <c r="D250" s="57">
        <v>8082359</v>
      </c>
      <c r="E250" s="95">
        <v>8380839</v>
      </c>
      <c r="F250" s="129">
        <f t="shared" si="51"/>
        <v>1.8463209340211784E-2</v>
      </c>
      <c r="G250" s="57">
        <f t="shared" si="48"/>
        <v>455.68379231855454</v>
      </c>
      <c r="H250" s="57">
        <v>0.6186312684205193</v>
      </c>
      <c r="I250" s="90">
        <f>VLOOKUP(A250,'24.07.2020'!$A$199:$H$264,8,FALSE)</f>
        <v>0.74235752210462314</v>
      </c>
      <c r="J250" s="57">
        <v>1.1135362831569346</v>
      </c>
      <c r="K250" s="57">
        <v>1.8558938052615579</v>
      </c>
      <c r="L250" s="57">
        <v>4.9490501473641544</v>
      </c>
      <c r="M250" s="57">
        <v>7.9184802357826474</v>
      </c>
      <c r="N250" s="96">
        <f t="shared" si="49"/>
        <v>8.4133852505190632</v>
      </c>
      <c r="O250" s="123">
        <f t="shared" si="50"/>
        <v>1.7000000000000002</v>
      </c>
    </row>
    <row r="251" spans="1:15" s="3" customFormat="1" ht="14.4">
      <c r="A251" s="35" t="s">
        <v>82</v>
      </c>
      <c r="B251" s="57">
        <v>4765</v>
      </c>
      <c r="C251" s="57">
        <v>141979</v>
      </c>
      <c r="D251" s="57">
        <v>11694721</v>
      </c>
      <c r="E251" s="95">
        <v>11882402</v>
      </c>
      <c r="F251" s="129">
        <f t="shared" si="51"/>
        <v>3.3561301319209182E-2</v>
      </c>
      <c r="G251" s="57">
        <f t="shared" si="48"/>
        <v>12140.434987717963</v>
      </c>
      <c r="H251" s="57">
        <v>3.1638206674618403</v>
      </c>
      <c r="I251" s="90">
        <f>VLOOKUP(A251,'24.07.2020'!$A$199:$H$264,8,FALSE)</f>
        <v>3.2493293341499982</v>
      </c>
      <c r="J251" s="57">
        <v>3.5058553342144716</v>
      </c>
      <c r="K251" s="57">
        <v>4.2754333344078921</v>
      </c>
      <c r="L251" s="57">
        <v>10.517566002643415</v>
      </c>
      <c r="M251" s="57">
        <v>235.3198507258104</v>
      </c>
      <c r="N251" s="96">
        <f t="shared" si="49"/>
        <v>407.44879676907215</v>
      </c>
      <c r="O251" s="123">
        <f t="shared" si="50"/>
        <v>38.739837398373986</v>
      </c>
    </row>
    <row r="252" spans="1:15" ht="14.4">
      <c r="A252" s="62" t="s">
        <v>291</v>
      </c>
      <c r="B252" s="57">
        <v>679</v>
      </c>
      <c r="C252" s="57">
        <v>213231</v>
      </c>
      <c r="D252" s="57">
        <v>9770526</v>
      </c>
      <c r="E252" s="95">
        <v>9952189</v>
      </c>
      <c r="F252" s="129">
        <f t="shared" si="51"/>
        <v>3.1843399880880359E-3</v>
      </c>
      <c r="G252" s="57">
        <f t="shared" si="48"/>
        <v>21823.901804263147</v>
      </c>
      <c r="H252" s="57">
        <v>3.5822022273928753</v>
      </c>
      <c r="I252" s="90" t="e">
        <f>VLOOKUP(A252,'24.07.2020'!$A$199:$H$264,8,FALSE)</f>
        <v>#N/A</v>
      </c>
      <c r="J252" s="57">
        <v>11.360698492588833</v>
      </c>
      <c r="K252" s="57">
        <v>34.696187288176709</v>
      </c>
      <c r="L252" s="57">
        <v>41.14415129748388</v>
      </c>
      <c r="M252" s="57">
        <v>56.496446557739063</v>
      </c>
      <c r="N252" s="96">
        <f t="shared" si="49"/>
        <v>69.494723211421771</v>
      </c>
      <c r="O252" s="123">
        <f t="shared" si="50"/>
        <v>1.689054726368159</v>
      </c>
    </row>
    <row r="253" spans="1:15" ht="14.4">
      <c r="A253" s="35" t="s">
        <v>134</v>
      </c>
      <c r="B253" s="57">
        <v>274</v>
      </c>
      <c r="C253" s="57">
        <v>35712</v>
      </c>
      <c r="D253" s="57">
        <v>44269587</v>
      </c>
      <c r="E253" s="95">
        <v>46511250</v>
      </c>
      <c r="F253" s="129">
        <f t="shared" si="51"/>
        <v>7.6724910394265237E-3</v>
      </c>
      <c r="G253" s="57">
        <f t="shared" si="48"/>
        <v>806.69376924614187</v>
      </c>
      <c r="H253" s="57">
        <v>0</v>
      </c>
      <c r="I253" s="90">
        <f>VLOOKUP(A253,'24.07.2020'!$A$199:$H$264,8,FALSE)</f>
        <v>0</v>
      </c>
      <c r="J253" s="57">
        <v>0</v>
      </c>
      <c r="K253" s="57">
        <v>0</v>
      </c>
      <c r="L253" s="57">
        <v>1.3553322735990285</v>
      </c>
      <c r="M253" s="57">
        <v>3.79493036607728</v>
      </c>
      <c r="N253" s="96">
        <f t="shared" si="49"/>
        <v>6.189350716102231</v>
      </c>
      <c r="O253" s="123">
        <f t="shared" si="50"/>
        <v>4.5666666666666673</v>
      </c>
    </row>
    <row r="254" spans="1:15" ht="14.4">
      <c r="A254" s="35" t="s">
        <v>171</v>
      </c>
      <c r="B254" s="57">
        <v>1</v>
      </c>
      <c r="C254" s="57">
        <v>10</v>
      </c>
      <c r="D254" s="57">
        <v>582458</v>
      </c>
      <c r="E254" s="95">
        <v>605083</v>
      </c>
      <c r="F254" s="129">
        <f t="shared" si="51"/>
        <v>0.1</v>
      </c>
      <c r="G254" s="57">
        <f t="shared" si="48"/>
        <v>17.168619883322059</v>
      </c>
      <c r="H254" s="57">
        <v>0</v>
      </c>
      <c r="I254" s="90">
        <f>VLOOKUP(A254,'24.07.2020'!$A$199:$H$264,8,FALSE)</f>
        <v>0</v>
      </c>
      <c r="J254" s="57">
        <v>0</v>
      </c>
      <c r="K254" s="57">
        <v>1.7168619883322058</v>
      </c>
      <c r="L254" s="57">
        <v>1.7168619883322058</v>
      </c>
      <c r="M254" s="57">
        <v>1.7168619883322058</v>
      </c>
      <c r="N254" s="96">
        <f t="shared" si="49"/>
        <v>1.7168619883322058</v>
      </c>
      <c r="O254" s="123">
        <f t="shared" si="50"/>
        <v>1</v>
      </c>
    </row>
    <row r="255" spans="1:15" ht="14.4">
      <c r="A255" s="35" t="s">
        <v>176</v>
      </c>
      <c r="B255" s="57">
        <v>610</v>
      </c>
      <c r="C255" s="57">
        <v>2101</v>
      </c>
      <c r="D255" s="57">
        <v>29161922</v>
      </c>
      <c r="E255" s="95">
        <v>30170922</v>
      </c>
      <c r="F255" s="129">
        <f t="shared" si="51"/>
        <v>0.2903379343169919</v>
      </c>
      <c r="G255" s="57">
        <f t="shared" si="48"/>
        <v>72.046005746809143</v>
      </c>
      <c r="H255" s="57">
        <v>0</v>
      </c>
      <c r="I255" s="90">
        <f>VLOOKUP(A255,'24.07.2020'!$A$199:$H$264,8,FALSE)</f>
        <v>0</v>
      </c>
      <c r="J255" s="57">
        <v>6.8582585194487525E-2</v>
      </c>
      <c r="K255" s="57">
        <v>15.259625205773474</v>
      </c>
      <c r="L255" s="57">
        <v>19.991823584193114</v>
      </c>
      <c r="M255" s="57">
        <v>20.849105899124208</v>
      </c>
      <c r="N255" s="96">
        <f t="shared" si="49"/>
        <v>20.917688484318695</v>
      </c>
      <c r="O255" s="123">
        <f t="shared" si="50"/>
        <v>1.0463121783876501</v>
      </c>
    </row>
    <row r="256" spans="1:15" ht="14.4">
      <c r="A256" s="35" t="s">
        <v>138</v>
      </c>
      <c r="B256" s="57">
        <v>294</v>
      </c>
      <c r="C256" s="57">
        <v>21582</v>
      </c>
      <c r="D256" s="57">
        <v>17861034</v>
      </c>
      <c r="E256" s="95">
        <v>18656907</v>
      </c>
      <c r="F256" s="129">
        <f t="shared" si="51"/>
        <v>1.3622463163747567E-2</v>
      </c>
      <c r="G256" s="57">
        <f t="shared" si="48"/>
        <v>1208.3287003428804</v>
      </c>
      <c r="H256" s="57">
        <v>0.11197560006884259</v>
      </c>
      <c r="I256" s="90">
        <f>VLOOKUP(A256,'24.07.2020'!$A$199:$H$264,8,FALSE)</f>
        <v>0.16796340010326391</v>
      </c>
      <c r="J256" s="57">
        <v>0.16796340010326391</v>
      </c>
      <c r="K256" s="57">
        <v>6.7185360041305557</v>
      </c>
      <c r="L256" s="57">
        <v>18.252022811221345</v>
      </c>
      <c r="M256" s="57">
        <v>19.987644612288403</v>
      </c>
      <c r="N256" s="96">
        <f t="shared" si="49"/>
        <v>16.460413210119864</v>
      </c>
      <c r="O256" s="123">
        <f t="shared" si="50"/>
        <v>0.90184049079754602</v>
      </c>
    </row>
    <row r="257" spans="1:15" ht="14.4">
      <c r="A257" s="50" t="s">
        <v>150</v>
      </c>
      <c r="B257" s="116">
        <v>377</v>
      </c>
      <c r="C257" s="116">
        <v>14491</v>
      </c>
      <c r="D257" s="57">
        <v>14645473</v>
      </c>
      <c r="E257" s="95">
        <v>14975228</v>
      </c>
      <c r="F257" s="129">
        <f t="shared" si="51"/>
        <v>2.6016147953902422E-2</v>
      </c>
      <c r="G257" s="57">
        <f t="shared" si="48"/>
        <v>989.45250863526223</v>
      </c>
      <c r="H257" s="57">
        <v>0.20484145510356683</v>
      </c>
      <c r="I257" s="90">
        <f>VLOOKUP(A257,'24.07.2020'!$A$199:$H$264,8,FALSE)</f>
        <v>0.2731219401380891</v>
      </c>
      <c r="J257" s="57">
        <v>0.2731219401380891</v>
      </c>
      <c r="K257" s="57">
        <v>1.7070121258630568</v>
      </c>
      <c r="L257" s="57">
        <v>15.294828647732988</v>
      </c>
      <c r="M257" s="57">
        <v>18.094328534148403</v>
      </c>
      <c r="N257" s="96">
        <f t="shared" si="49"/>
        <v>25.741742858014895</v>
      </c>
      <c r="O257" s="123">
        <f t="shared" ref="O257" si="52">N257/L257</f>
        <v>1.6830357142857142</v>
      </c>
    </row>
    <row r="258" spans="1:15" s="92" customFormat="1">
      <c r="A258" s="30" t="s">
        <v>259</v>
      </c>
      <c r="B258" s="117">
        <f>SUM(B193:B257)</f>
        <v>77234</v>
      </c>
      <c r="C258" s="117">
        <f>SUM(C193:C257)</f>
        <v>3920543</v>
      </c>
      <c r="D258" s="117">
        <v>1384070128</v>
      </c>
      <c r="E258" s="117">
        <v>1446858170</v>
      </c>
      <c r="F258" s="132">
        <f t="shared" ref="F258" si="53">B258/C258</f>
        <v>1.9699822192997245E-2</v>
      </c>
      <c r="G258" s="111">
        <f t="shared" ref="G258" si="54">C258*1000000/D258</f>
        <v>2832.6187529711647</v>
      </c>
      <c r="H258" s="111">
        <v>0.79909245754634195</v>
      </c>
      <c r="I258" s="7">
        <f>VLOOKUP(A258,'24.07.2020'!$A$199:$H$264,8,FALSE)</f>
        <v>1.0989327558119222</v>
      </c>
      <c r="J258" s="111">
        <v>1.4811388227576863</v>
      </c>
      <c r="K258" s="102">
        <v>14.019520837458606</v>
      </c>
      <c r="L258" s="102">
        <v>29.153147072328114</v>
      </c>
      <c r="M258" s="102">
        <v>42.826587179981388</v>
      </c>
      <c r="N258" s="111">
        <f t="shared" ref="N258" si="55">B258/D258*1000000</f>
        <v>55.802085774081526</v>
      </c>
      <c r="O258" s="127">
        <f t="shared" ref="O258" si="56">N258/L258</f>
        <v>1.914101610904585</v>
      </c>
    </row>
    <row r="269" spans="1:15" ht="18" customHeight="1"/>
  </sheetData>
  <sortState xmlns:xlrd2="http://schemas.microsoft.com/office/spreadsheetml/2017/richdata2" ref="A10:O59">
    <sortCondition ref="A10:A59"/>
  </sortState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36F22-4986-4B88-93E2-96FC34E4458B}">
  <sheetPr>
    <pageSetUpPr fitToPage="1"/>
  </sheetPr>
  <dimension ref="A1:N261"/>
  <sheetViews>
    <sheetView tabSelected="1" topLeftCell="B1" workbookViewId="0">
      <selection activeCell="N3" sqref="N3"/>
    </sheetView>
  </sheetViews>
  <sheetFormatPr defaultRowHeight="14.4"/>
  <cols>
    <col min="1" max="1" width="8.33203125" hidden="1" customWidth="1"/>
    <col min="2" max="2" width="25.109375" style="246" bestFit="1" customWidth="1"/>
    <col min="3" max="3" width="15.33203125" style="156" customWidth="1"/>
    <col min="4" max="4" width="15.33203125" style="106" bestFit="1" customWidth="1"/>
    <col min="5" max="5" width="12.109375" style="156" customWidth="1"/>
    <col min="6" max="6" width="12.109375" style="252" customWidth="1"/>
    <col min="7" max="7" width="10.88671875" style="150" customWidth="1"/>
    <col min="8" max="8" width="10.77734375" style="205" customWidth="1"/>
    <col min="9" max="10" width="10.77734375" style="221" customWidth="1"/>
    <col min="11" max="11" width="15.21875" style="221" customWidth="1"/>
    <col min="12" max="12" width="12.21875" style="193" customWidth="1"/>
    <col min="13" max="13" width="10.44140625" style="134" bestFit="1" customWidth="1"/>
    <col min="14" max="14" width="16.5546875" style="9" bestFit="1" customWidth="1"/>
  </cols>
  <sheetData>
    <row r="1" spans="1:14" s="152" customFormat="1" ht="17.399999999999999">
      <c r="A1" s="151"/>
      <c r="B1" s="230"/>
      <c r="C1" s="168"/>
      <c r="D1" s="138"/>
      <c r="E1" s="168"/>
      <c r="F1" s="168"/>
      <c r="G1" s="168"/>
      <c r="H1" s="199"/>
      <c r="I1" s="220"/>
      <c r="J1" s="220"/>
      <c r="K1" s="220"/>
      <c r="L1" s="188"/>
      <c r="M1" s="167"/>
      <c r="N1" s="194"/>
    </row>
    <row r="2" spans="1:14" s="137" customFormat="1" ht="52.8">
      <c r="A2" s="136" t="s">
        <v>310</v>
      </c>
      <c r="B2" s="231" t="s">
        <v>311</v>
      </c>
      <c r="C2" s="145" t="s">
        <v>299</v>
      </c>
      <c r="D2" s="145" t="s">
        <v>316</v>
      </c>
      <c r="E2" s="166" t="s">
        <v>312</v>
      </c>
      <c r="F2" s="166" t="s">
        <v>322</v>
      </c>
      <c r="G2" s="145" t="s">
        <v>313</v>
      </c>
      <c r="H2" s="157" t="s">
        <v>314</v>
      </c>
      <c r="I2" s="145" t="s">
        <v>319</v>
      </c>
      <c r="J2" s="157" t="s">
        <v>325</v>
      </c>
      <c r="K2" s="145" t="s">
        <v>320</v>
      </c>
      <c r="L2" s="157" t="s">
        <v>315</v>
      </c>
      <c r="M2" s="146" t="s">
        <v>317</v>
      </c>
      <c r="N2" s="145" t="s">
        <v>318</v>
      </c>
    </row>
    <row r="3" spans="1:14" s="3" customFormat="1" ht="15.6">
      <c r="A3" s="140" t="s">
        <v>305</v>
      </c>
      <c r="B3" s="232" t="s">
        <v>257</v>
      </c>
      <c r="C3" s="183">
        <v>755732392</v>
      </c>
      <c r="D3" s="223">
        <f>D59</f>
        <v>749556081</v>
      </c>
      <c r="E3" s="183">
        <v>8363884.3999999994</v>
      </c>
      <c r="F3" s="223">
        <f>F59</f>
        <v>8460206.8144979998</v>
      </c>
      <c r="G3" s="183">
        <v>552600</v>
      </c>
      <c r="H3" s="200">
        <f>G3/E3</f>
        <v>6.6069779730575914E-2</v>
      </c>
      <c r="I3" s="218">
        <f>I59</f>
        <v>1528313</v>
      </c>
      <c r="J3" s="200">
        <f t="shared" ref="J3:J7" si="0">I3/F3</f>
        <v>0.18064723871536761</v>
      </c>
      <c r="K3" s="218">
        <f>K59</f>
        <v>87832262</v>
      </c>
      <c r="L3" s="189">
        <f>(I3-G3)/G3</f>
        <v>1.7656768005790806</v>
      </c>
      <c r="M3" s="186">
        <f>I3/K3</f>
        <v>1.7400360245760266E-2</v>
      </c>
      <c r="N3" s="184">
        <f>I3*1000000/D3</f>
        <v>2038.957509304764</v>
      </c>
    </row>
    <row r="4" spans="1:14" s="3" customFormat="1" ht="15.6">
      <c r="A4" s="140" t="s">
        <v>306</v>
      </c>
      <c r="B4" s="233" t="s">
        <v>255</v>
      </c>
      <c r="C4" s="185">
        <v>1024578745</v>
      </c>
      <c r="D4" s="224">
        <f>D116</f>
        <v>1035629931</v>
      </c>
      <c r="E4" s="185">
        <v>7445275.0100000007</v>
      </c>
      <c r="F4" s="224">
        <f>F116</f>
        <v>7679568.9343490005</v>
      </c>
      <c r="G4" s="187">
        <v>885653</v>
      </c>
      <c r="H4" s="200">
        <f>G4/E4</f>
        <v>0.11895504179636743</v>
      </c>
      <c r="I4" s="218">
        <f>I116</f>
        <v>2437624</v>
      </c>
      <c r="J4" s="200">
        <f t="shared" si="0"/>
        <v>0.31741677440996086</v>
      </c>
      <c r="K4" s="218">
        <f>K116</f>
        <v>105894673</v>
      </c>
      <c r="L4" s="189">
        <f>(I4-G4)/G4</f>
        <v>1.7523465736580806</v>
      </c>
      <c r="M4" s="186">
        <f>I4/K4</f>
        <v>2.3019326005190081E-2</v>
      </c>
      <c r="N4" s="184">
        <f t="shared" ref="N4:N6" si="1">I4*1000000/D4</f>
        <v>2353.759704150536</v>
      </c>
    </row>
    <row r="5" spans="1:14" s="3" customFormat="1" ht="15.6">
      <c r="A5" s="140" t="s">
        <v>307</v>
      </c>
      <c r="B5" s="234" t="s">
        <v>253</v>
      </c>
      <c r="C5" s="185">
        <v>4580954113</v>
      </c>
      <c r="D5" s="224">
        <f>D183</f>
        <v>4645232284</v>
      </c>
      <c r="E5" s="185">
        <v>32248216.509999998</v>
      </c>
      <c r="F5" s="224">
        <f>F183</f>
        <v>34832654.806643002</v>
      </c>
      <c r="G5" s="187">
        <v>330686</v>
      </c>
      <c r="H5" s="200">
        <f>G5/E5</f>
        <v>1.025439654616112E-2</v>
      </c>
      <c r="I5" s="218">
        <f>I183</f>
        <v>1236960</v>
      </c>
      <c r="J5" s="200">
        <f t="shared" si="0"/>
        <v>3.5511505134087483E-2</v>
      </c>
      <c r="K5" s="218">
        <f>K183</f>
        <v>82431185</v>
      </c>
      <c r="L5" s="189">
        <f>(I5-G5)/G5</f>
        <v>2.7405877478937724</v>
      </c>
      <c r="M5" s="186">
        <f>I5/K5</f>
        <v>1.5005971344461444E-2</v>
      </c>
      <c r="N5" s="184">
        <f t="shared" si="1"/>
        <v>266.28593025596911</v>
      </c>
    </row>
    <row r="6" spans="1:14" s="3" customFormat="1" ht="15.6">
      <c r="A6" s="140" t="s">
        <v>308</v>
      </c>
      <c r="B6" s="234" t="s">
        <v>259</v>
      </c>
      <c r="C6" s="185">
        <v>1446852084</v>
      </c>
      <c r="D6" s="224">
        <f>D251</f>
        <v>1482254854</v>
      </c>
      <c r="E6" s="185">
        <v>10884747.800000001</v>
      </c>
      <c r="F6" s="224">
        <f>F251</f>
        <v>11000381.904912001</v>
      </c>
      <c r="G6" s="187">
        <v>77240</v>
      </c>
      <c r="H6" s="200">
        <f>G6/E6</f>
        <v>7.0961680894434682E-3</v>
      </c>
      <c r="I6" s="218">
        <f>I251</f>
        <v>250644</v>
      </c>
      <c r="J6" s="200">
        <f t="shared" si="0"/>
        <v>2.2785027116929452E-2</v>
      </c>
      <c r="K6" s="218">
        <f>K251</f>
        <v>12394032</v>
      </c>
      <c r="L6" s="189">
        <f>(I6-G6)/G6</f>
        <v>2.2450025893319525</v>
      </c>
      <c r="M6" s="186">
        <f>I6/K6</f>
        <v>2.0222958920874175E-2</v>
      </c>
      <c r="N6" s="184">
        <f t="shared" si="1"/>
        <v>169.09642719240506</v>
      </c>
    </row>
    <row r="7" spans="1:14" s="229" customFormat="1" ht="15.6">
      <c r="A7" s="227" t="s">
        <v>309</v>
      </c>
      <c r="B7" s="235" t="s">
        <v>260</v>
      </c>
      <c r="C7" s="165">
        <f>SUM(C3:C6)</f>
        <v>7808117334</v>
      </c>
      <c r="D7" s="163">
        <f>SUM(D3:D6)</f>
        <v>7912673150</v>
      </c>
      <c r="E7" s="165">
        <f>SUM(E3:E6)</f>
        <v>58942123.719999999</v>
      </c>
      <c r="F7" s="163">
        <f>SUM(F3:F6)</f>
        <v>61972812.460402004</v>
      </c>
      <c r="G7" s="165">
        <f>SUM(G3:G6)</f>
        <v>1846179</v>
      </c>
      <c r="H7" s="228">
        <f>G7/E7</f>
        <v>3.1321894826357645E-2</v>
      </c>
      <c r="I7" s="163">
        <v>5266436</v>
      </c>
      <c r="J7" s="228">
        <f t="shared" si="0"/>
        <v>8.4979780502378019E-2</v>
      </c>
      <c r="K7" s="163">
        <v>265819063</v>
      </c>
      <c r="L7" s="217">
        <f>(I7-G7)/G7</f>
        <v>1.8526139664680401</v>
      </c>
      <c r="M7" s="209">
        <f>I7/K7</f>
        <v>1.9812108057878454E-2</v>
      </c>
      <c r="N7" s="211">
        <f>I7*1000000/D7</f>
        <v>665.56976386671556</v>
      </c>
    </row>
    <row r="8" spans="1:14" s="164" customFormat="1" ht="18">
      <c r="A8" s="143"/>
      <c r="B8" s="236"/>
      <c r="C8" s="169"/>
      <c r="D8" s="225"/>
      <c r="E8" s="169"/>
      <c r="F8" s="169"/>
      <c r="G8" s="169"/>
      <c r="H8" s="202"/>
      <c r="I8" s="207"/>
      <c r="J8" s="207"/>
      <c r="K8" s="207"/>
      <c r="L8" s="190"/>
      <c r="M8" s="170"/>
      <c r="N8" s="195"/>
    </row>
    <row r="9" spans="1:14" s="141" customFormat="1" ht="52.8">
      <c r="A9" s="119" t="s">
        <v>305</v>
      </c>
      <c r="B9" s="231" t="s">
        <v>258</v>
      </c>
      <c r="C9" s="145" t="s">
        <v>299</v>
      </c>
      <c r="D9" s="145" t="s">
        <v>316</v>
      </c>
      <c r="E9" s="166" t="s">
        <v>312</v>
      </c>
      <c r="F9" s="166" t="s">
        <v>322</v>
      </c>
      <c r="G9" s="145" t="s">
        <v>313</v>
      </c>
      <c r="H9" s="157" t="s">
        <v>314</v>
      </c>
      <c r="I9" s="145" t="s">
        <v>319</v>
      </c>
      <c r="J9" s="157" t="s">
        <v>325</v>
      </c>
      <c r="K9" s="145" t="s">
        <v>320</v>
      </c>
      <c r="L9" s="157" t="s">
        <v>315</v>
      </c>
      <c r="M9" s="146" t="s">
        <v>317</v>
      </c>
      <c r="N9" s="145" t="s">
        <v>318</v>
      </c>
    </row>
    <row r="10" spans="1:14" s="58" customFormat="1" ht="18">
      <c r="A10" s="173" t="s">
        <v>305</v>
      </c>
      <c r="B10" s="237" t="s">
        <v>81</v>
      </c>
      <c r="C10" s="154">
        <v>6927288</v>
      </c>
      <c r="D10" s="96">
        <v>6871315</v>
      </c>
      <c r="E10" s="154">
        <v>107820</v>
      </c>
      <c r="F10" s="154">
        <v>106348.7</v>
      </c>
      <c r="G10" s="174">
        <v>7644</v>
      </c>
      <c r="H10" s="200">
        <f t="shared" ref="H10:J41" si="2">G10/E10</f>
        <v>7.0895937673900941E-2</v>
      </c>
      <c r="I10" s="218">
        <v>30955</v>
      </c>
      <c r="J10" s="200">
        <f>I10/F10</f>
        <v>0.29107078882957665</v>
      </c>
      <c r="K10" s="207">
        <v>747108</v>
      </c>
      <c r="L10" s="189">
        <f t="shared" ref="L10:L41" si="3">(I10-G10)/G10</f>
        <v>3.0495813710099426</v>
      </c>
      <c r="M10" s="186">
        <f t="shared" ref="M10:M45" si="4">I10/K10</f>
        <v>4.1433099364482778E-2</v>
      </c>
      <c r="N10" s="184">
        <f t="shared" ref="N10:N41" si="5">I10*1000000/D10</f>
        <v>4504.960113166112</v>
      </c>
    </row>
    <row r="11" spans="1:14" s="120" customFormat="1" ht="15.6">
      <c r="A11" s="173" t="s">
        <v>305</v>
      </c>
      <c r="B11" s="237" t="s">
        <v>72</v>
      </c>
      <c r="C11" s="154">
        <v>3280815</v>
      </c>
      <c r="D11" s="96">
        <v>3250648</v>
      </c>
      <c r="E11" s="154">
        <v>36380</v>
      </c>
      <c r="F11" s="154">
        <v>36200.400000000001</v>
      </c>
      <c r="G11" s="174">
        <v>4086</v>
      </c>
      <c r="H11" s="200">
        <f t="shared" si="2"/>
        <v>0.11231445849367784</v>
      </c>
      <c r="I11" s="218">
        <v>13442</v>
      </c>
      <c r="J11" s="200">
        <f t="shared" ref="J11:J59" si="6">I11/F11</f>
        <v>0.37132186384680832</v>
      </c>
      <c r="K11" s="218">
        <v>291313</v>
      </c>
      <c r="L11" s="189">
        <f t="shared" si="3"/>
        <v>2.2897699461576115</v>
      </c>
      <c r="M11" s="186">
        <f t="shared" si="4"/>
        <v>4.6142808594192501E-2</v>
      </c>
      <c r="N11" s="184">
        <f t="shared" si="5"/>
        <v>4135.1755096214665</v>
      </c>
    </row>
    <row r="12" spans="1:14" s="120" customFormat="1" ht="15.6">
      <c r="A12" s="173" t="s">
        <v>305</v>
      </c>
      <c r="B12" s="238" t="s">
        <v>41</v>
      </c>
      <c r="C12" s="154">
        <v>9749763</v>
      </c>
      <c r="D12" s="96">
        <v>9623814</v>
      </c>
      <c r="E12" s="154">
        <v>122480</v>
      </c>
      <c r="F12" s="154">
        <v>123011.59054799999</v>
      </c>
      <c r="G12" s="174">
        <v>9884</v>
      </c>
      <c r="H12" s="200">
        <f t="shared" si="2"/>
        <v>8.0698889614630967E-2</v>
      </c>
      <c r="I12" s="218">
        <v>39186</v>
      </c>
      <c r="J12" s="200">
        <f t="shared" si="6"/>
        <v>0.31855534771505412</v>
      </c>
      <c r="K12" s="218">
        <v>1256415</v>
      </c>
      <c r="L12" s="189">
        <f t="shared" si="3"/>
        <v>2.964589235127479</v>
      </c>
      <c r="M12" s="186">
        <f t="shared" si="4"/>
        <v>3.1188739389453324E-2</v>
      </c>
      <c r="N12" s="184">
        <f t="shared" si="5"/>
        <v>4071.7744544938214</v>
      </c>
    </row>
    <row r="13" spans="1:14" s="120" customFormat="1" ht="15.6">
      <c r="A13" s="173" t="s">
        <v>305</v>
      </c>
      <c r="B13" s="237" t="s">
        <v>105</v>
      </c>
      <c r="C13" s="154">
        <v>628106</v>
      </c>
      <c r="D13" s="96">
        <v>628185</v>
      </c>
      <c r="E13" s="154">
        <v>6780</v>
      </c>
      <c r="F13" s="154">
        <v>6730.8</v>
      </c>
      <c r="G13" s="174">
        <v>684</v>
      </c>
      <c r="H13" s="200">
        <f t="shared" si="2"/>
        <v>0.10088495575221239</v>
      </c>
      <c r="I13" s="218">
        <v>2411</v>
      </c>
      <c r="J13" s="200">
        <f t="shared" si="6"/>
        <v>0.35820407678136329</v>
      </c>
      <c r="K13" s="218">
        <v>170034</v>
      </c>
      <c r="L13" s="189">
        <f t="shared" si="3"/>
        <v>2.5248538011695905</v>
      </c>
      <c r="M13" s="186">
        <f t="shared" si="4"/>
        <v>1.4179517037768917E-2</v>
      </c>
      <c r="N13" s="184">
        <f t="shared" si="5"/>
        <v>3838.0413413246097</v>
      </c>
    </row>
    <row r="14" spans="1:14" s="120" customFormat="1" ht="15.6">
      <c r="A14" s="173" t="s">
        <v>305</v>
      </c>
      <c r="B14" s="237" t="s">
        <v>74</v>
      </c>
      <c r="C14" s="154">
        <v>2083331</v>
      </c>
      <c r="D14" s="96">
        <v>2080222</v>
      </c>
      <c r="E14" s="154">
        <v>21300</v>
      </c>
      <c r="F14" s="154">
        <v>24250.2</v>
      </c>
      <c r="G14" s="174">
        <v>2522</v>
      </c>
      <c r="H14" s="200">
        <f t="shared" si="2"/>
        <v>0.1184037558685446</v>
      </c>
      <c r="I14" s="218">
        <v>7960</v>
      </c>
      <c r="J14" s="200">
        <f t="shared" si="6"/>
        <v>0.32824471550750095</v>
      </c>
      <c r="K14" s="218">
        <v>225049</v>
      </c>
      <c r="L14" s="189">
        <f t="shared" si="3"/>
        <v>2.1562252180808881</v>
      </c>
      <c r="M14" s="186">
        <f t="shared" si="4"/>
        <v>3.5370074961452842E-2</v>
      </c>
      <c r="N14" s="184">
        <f t="shared" si="5"/>
        <v>3826.5146700688679</v>
      </c>
    </row>
    <row r="15" spans="1:14" s="120" customFormat="1" ht="15.6">
      <c r="A15" s="173" t="s">
        <v>305</v>
      </c>
      <c r="B15" s="239" t="s">
        <v>290</v>
      </c>
      <c r="C15" s="154">
        <v>10719090</v>
      </c>
      <c r="D15" s="96">
        <v>10738838</v>
      </c>
      <c r="E15" s="154">
        <v>114010</v>
      </c>
      <c r="F15" s="154">
        <v>112563.6</v>
      </c>
      <c r="G15" s="174">
        <v>11960</v>
      </c>
      <c r="H15" s="200">
        <f t="shared" si="2"/>
        <v>0.10490307867730901</v>
      </c>
      <c r="I15" s="218">
        <v>36182</v>
      </c>
      <c r="J15" s="200">
        <f t="shared" si="6"/>
        <v>0.32143605925894336</v>
      </c>
      <c r="K15" s="218">
        <v>2480736</v>
      </c>
      <c r="L15" s="189">
        <f t="shared" si="3"/>
        <v>2.0252508361204011</v>
      </c>
      <c r="M15" s="186">
        <f t="shared" si="4"/>
        <v>1.4585187621738065E-2</v>
      </c>
      <c r="N15" s="184">
        <f t="shared" si="5"/>
        <v>3369.2658367693043</v>
      </c>
    </row>
    <row r="16" spans="1:14" s="120" customFormat="1" ht="15.6">
      <c r="A16" s="173" t="s">
        <v>305</v>
      </c>
      <c r="B16" s="238" t="s">
        <v>15</v>
      </c>
      <c r="C16" s="154">
        <v>19286123</v>
      </c>
      <c r="D16" s="96">
        <v>19048114</v>
      </c>
      <c r="E16" s="154">
        <v>255210</v>
      </c>
      <c r="F16" s="154">
        <v>238009</v>
      </c>
      <c r="G16" s="174">
        <v>15979</v>
      </c>
      <c r="H16" s="200">
        <f t="shared" si="2"/>
        <v>6.2611182947376665E-2</v>
      </c>
      <c r="I16" s="218">
        <v>58752</v>
      </c>
      <c r="J16" s="200">
        <f t="shared" si="6"/>
        <v>0.24684780827615763</v>
      </c>
      <c r="K16" s="218">
        <v>1808891</v>
      </c>
      <c r="L16" s="189">
        <f t="shared" si="3"/>
        <v>2.676825833907003</v>
      </c>
      <c r="M16" s="186">
        <f t="shared" si="4"/>
        <v>3.2479568973476015E-2</v>
      </c>
      <c r="N16" s="184">
        <f t="shared" si="5"/>
        <v>3084.399851869849</v>
      </c>
    </row>
    <row r="17" spans="1:14" s="120" customFormat="1" ht="15.6">
      <c r="A17" s="173" t="s">
        <v>305</v>
      </c>
      <c r="B17" s="237" t="s">
        <v>177</v>
      </c>
      <c r="C17" s="154">
        <v>4092543</v>
      </c>
      <c r="D17" s="96">
        <v>4067834</v>
      </c>
      <c r="E17" s="154">
        <v>54600</v>
      </c>
      <c r="F17" s="154">
        <v>53866.257828000002</v>
      </c>
      <c r="G17" s="174">
        <v>4072</v>
      </c>
      <c r="H17" s="200">
        <f t="shared" si="2"/>
        <v>7.4578754578754583E-2</v>
      </c>
      <c r="I17" s="218">
        <v>12538</v>
      </c>
      <c r="J17" s="200">
        <f t="shared" si="6"/>
        <v>0.23276166761082617</v>
      </c>
      <c r="K17" s="218">
        <v>715245</v>
      </c>
      <c r="L17" s="189">
        <f t="shared" si="3"/>
        <v>2.0790766208251474</v>
      </c>
      <c r="M17" s="186">
        <f t="shared" si="4"/>
        <v>1.7529657669749527E-2</v>
      </c>
      <c r="N17" s="184">
        <f t="shared" si="5"/>
        <v>3082.2300025025602</v>
      </c>
    </row>
    <row r="18" spans="1:14" s="120" customFormat="1" ht="15.6">
      <c r="A18" s="173" t="s">
        <v>305</v>
      </c>
      <c r="B18" s="237" t="s">
        <v>76</v>
      </c>
      <c r="C18" s="154">
        <v>5460985</v>
      </c>
      <c r="D18" s="96">
        <v>5463605</v>
      </c>
      <c r="E18" s="154">
        <v>54980</v>
      </c>
      <c r="F18" s="154">
        <v>54496</v>
      </c>
      <c r="G18" s="174">
        <v>2317</v>
      </c>
      <c r="H18" s="200">
        <f t="shared" si="2"/>
        <v>4.214259730811204E-2</v>
      </c>
      <c r="I18" s="218">
        <v>16635</v>
      </c>
      <c r="J18" s="200">
        <f t="shared" si="6"/>
        <v>0.30525176159718143</v>
      </c>
      <c r="K18" s="218">
        <v>841733</v>
      </c>
      <c r="L18" s="189">
        <f t="shared" si="3"/>
        <v>6.1795425118687959</v>
      </c>
      <c r="M18" s="186">
        <f t="shared" si="4"/>
        <v>1.976279889228532E-2</v>
      </c>
      <c r="N18" s="184">
        <f t="shared" si="5"/>
        <v>3044.6930186204895</v>
      </c>
    </row>
    <row r="19" spans="1:14" s="120" customFormat="1" ht="15.6">
      <c r="A19" s="173" t="s">
        <v>305</v>
      </c>
      <c r="B19" s="239" t="s">
        <v>190</v>
      </c>
      <c r="C19" s="154">
        <v>33686</v>
      </c>
      <c r="D19" s="96">
        <v>33676</v>
      </c>
      <c r="E19" s="154">
        <v>336.86</v>
      </c>
      <c r="F19" s="154">
        <v>320</v>
      </c>
      <c r="G19" s="174">
        <v>7</v>
      </c>
      <c r="H19" s="200">
        <f t="shared" si="2"/>
        <v>2.078014605474084E-2</v>
      </c>
      <c r="I19" s="218">
        <v>100</v>
      </c>
      <c r="J19" s="200">
        <f t="shared" si="6"/>
        <v>0.3125</v>
      </c>
      <c r="K19" s="218">
        <v>8701</v>
      </c>
      <c r="L19" s="189">
        <f t="shared" si="3"/>
        <v>13.285714285714286</v>
      </c>
      <c r="M19" s="186">
        <f t="shared" si="4"/>
        <v>1.1492931846914148E-2</v>
      </c>
      <c r="N19" s="184">
        <f t="shared" si="5"/>
        <v>2969.4738092410025</v>
      </c>
    </row>
    <row r="20" spans="1:14" s="120" customFormat="1" ht="15.6">
      <c r="A20" s="173" t="s">
        <v>305</v>
      </c>
      <c r="B20" s="237" t="s">
        <v>98</v>
      </c>
      <c r="C20" s="154">
        <v>33967</v>
      </c>
      <c r="D20" s="96">
        <v>34038</v>
      </c>
      <c r="E20" s="154">
        <v>339.67</v>
      </c>
      <c r="F20" s="154">
        <v>319.5</v>
      </c>
      <c r="G20" s="174">
        <v>59</v>
      </c>
      <c r="H20" s="200">
        <f t="shared" si="2"/>
        <v>0.17369800100097152</v>
      </c>
      <c r="I20" s="218">
        <v>100</v>
      </c>
      <c r="J20" s="200">
        <f t="shared" si="6"/>
        <v>0.3129890453834116</v>
      </c>
      <c r="K20" s="218">
        <v>8202</v>
      </c>
      <c r="L20" s="189">
        <f t="shared" si="3"/>
        <v>0.69491525423728817</v>
      </c>
      <c r="M20" s="186">
        <f t="shared" si="4"/>
        <v>1.2192148256522799E-2</v>
      </c>
      <c r="N20" s="184">
        <f t="shared" si="5"/>
        <v>2937.8929431811503</v>
      </c>
    </row>
    <row r="21" spans="1:14" s="120" customFormat="1" ht="15.6">
      <c r="A21" s="173" t="s">
        <v>305</v>
      </c>
      <c r="B21" s="237" t="s">
        <v>73</v>
      </c>
      <c r="C21" s="154">
        <v>2794700</v>
      </c>
      <c r="D21" s="96">
        <v>2666987</v>
      </c>
      <c r="E21" s="154">
        <v>38180</v>
      </c>
      <c r="F21" s="154">
        <v>37561.844907999999</v>
      </c>
      <c r="G21" s="174">
        <v>1643</v>
      </c>
      <c r="H21" s="200">
        <f t="shared" si="2"/>
        <v>4.3033001571503408E-2</v>
      </c>
      <c r="I21" s="218">
        <v>7403</v>
      </c>
      <c r="J21" s="200">
        <f t="shared" si="6"/>
        <v>0.19708829579942422</v>
      </c>
      <c r="K21" s="218">
        <v>521692</v>
      </c>
      <c r="L21" s="189">
        <f t="shared" si="3"/>
        <v>3.5057821059038345</v>
      </c>
      <c r="M21" s="186">
        <f t="shared" si="4"/>
        <v>1.4190365196322734E-2</v>
      </c>
      <c r="N21" s="184">
        <f t="shared" si="5"/>
        <v>2775.7915580390904</v>
      </c>
    </row>
    <row r="22" spans="1:14" s="120" customFormat="1" ht="15.6">
      <c r="A22" s="173" t="s">
        <v>305</v>
      </c>
      <c r="B22" s="237" t="s">
        <v>69</v>
      </c>
      <c r="C22" s="154">
        <v>2100126</v>
      </c>
      <c r="D22" s="96">
        <v>2079366</v>
      </c>
      <c r="E22" s="154">
        <v>21210</v>
      </c>
      <c r="F22" s="154">
        <v>21319.739598</v>
      </c>
      <c r="G22" s="174">
        <v>2803</v>
      </c>
      <c r="H22" s="200">
        <f t="shared" si="2"/>
        <v>0.13215464403583216</v>
      </c>
      <c r="I22" s="218">
        <v>5589</v>
      </c>
      <c r="J22" s="200">
        <f t="shared" si="6"/>
        <v>0.26215141954755877</v>
      </c>
      <c r="K22" s="218">
        <v>464048</v>
      </c>
      <c r="L22" s="189">
        <f t="shared" si="3"/>
        <v>0.99393506956831967</v>
      </c>
      <c r="M22" s="186">
        <f t="shared" si="4"/>
        <v>1.2044012688342586E-2</v>
      </c>
      <c r="N22" s="184">
        <f t="shared" si="5"/>
        <v>2687.8385046211201</v>
      </c>
    </row>
    <row r="23" spans="1:14" s="120" customFormat="1" ht="15.6">
      <c r="A23" s="173" t="s">
        <v>305</v>
      </c>
      <c r="B23" s="238" t="s">
        <v>30</v>
      </c>
      <c r="C23" s="154">
        <v>37950802</v>
      </c>
      <c r="D23" s="96">
        <v>37784686</v>
      </c>
      <c r="E23" s="154">
        <v>391430</v>
      </c>
      <c r="F23" s="154">
        <v>393943.13623599999</v>
      </c>
      <c r="G23" s="174">
        <v>29119</v>
      </c>
      <c r="H23" s="200">
        <f t="shared" si="2"/>
        <v>7.439133433819585E-2</v>
      </c>
      <c r="I23" s="218">
        <v>97054</v>
      </c>
      <c r="J23" s="200">
        <f t="shared" si="6"/>
        <v>0.24636550576136385</v>
      </c>
      <c r="K23" s="218">
        <v>4108215</v>
      </c>
      <c r="L23" s="189">
        <f t="shared" si="3"/>
        <v>2.3330128095058211</v>
      </c>
      <c r="M23" s="186">
        <f t="shared" si="4"/>
        <v>2.3624372142159063E-2</v>
      </c>
      <c r="N23" s="184">
        <f t="shared" si="5"/>
        <v>2568.6067630679795</v>
      </c>
    </row>
    <row r="24" spans="1:14" s="120" customFormat="1" ht="15.6">
      <c r="A24" s="173" t="s">
        <v>305</v>
      </c>
      <c r="B24" s="237" t="s">
        <v>59</v>
      </c>
      <c r="C24" s="154">
        <v>4029222</v>
      </c>
      <c r="D24" s="96">
        <v>4019992</v>
      </c>
      <c r="E24" s="154">
        <v>47480</v>
      </c>
      <c r="F24" s="154">
        <v>47996</v>
      </c>
      <c r="G24" s="174">
        <v>3037</v>
      </c>
      <c r="H24" s="200">
        <f t="shared" si="2"/>
        <v>6.3963774220724509E-2</v>
      </c>
      <c r="I24" s="218">
        <v>10275</v>
      </c>
      <c r="J24" s="200">
        <f t="shared" si="6"/>
        <v>0.2140803400283357</v>
      </c>
      <c r="K24" s="218">
        <v>376155</v>
      </c>
      <c r="L24" s="189">
        <f t="shared" si="3"/>
        <v>2.3832729667434971</v>
      </c>
      <c r="M24" s="186">
        <f t="shared" si="4"/>
        <v>2.7315867129241934E-2</v>
      </c>
      <c r="N24" s="184">
        <f t="shared" si="5"/>
        <v>2555.9752357716134</v>
      </c>
    </row>
    <row r="25" spans="1:14" s="120" customFormat="1" ht="15.6">
      <c r="A25" s="173" t="s">
        <v>305</v>
      </c>
      <c r="B25" s="237" t="s">
        <v>85</v>
      </c>
      <c r="C25" s="154">
        <v>1901548</v>
      </c>
      <c r="D25" s="96">
        <v>1855662</v>
      </c>
      <c r="E25" s="154">
        <v>27970</v>
      </c>
      <c r="F25" s="249">
        <v>27484.209881999999</v>
      </c>
      <c r="G25" s="174">
        <v>680</v>
      </c>
      <c r="H25" s="200">
        <f t="shared" si="2"/>
        <v>2.4311762602788702E-2</v>
      </c>
      <c r="I25" s="218">
        <v>4570</v>
      </c>
      <c r="J25" s="200">
        <f t="shared" si="6"/>
        <v>0.16627729229331026</v>
      </c>
      <c r="K25" s="218">
        <v>276674</v>
      </c>
      <c r="L25" s="189">
        <f t="shared" si="3"/>
        <v>5.7205882352941178</v>
      </c>
      <c r="M25" s="186">
        <f t="shared" si="4"/>
        <v>1.6517634472339289E-2</v>
      </c>
      <c r="N25" s="184">
        <f t="shared" si="5"/>
        <v>2462.7329761562182</v>
      </c>
    </row>
    <row r="26" spans="1:14" s="120" customFormat="1" ht="15.6">
      <c r="A26" s="173" t="s">
        <v>305</v>
      </c>
      <c r="B26" s="238" t="s">
        <v>6</v>
      </c>
      <c r="C26" s="154">
        <v>11615384</v>
      </c>
      <c r="D26" s="96">
        <v>11665809</v>
      </c>
      <c r="E26" s="154">
        <v>113160</v>
      </c>
      <c r="F26" s="154">
        <v>114091.61202</v>
      </c>
      <c r="G26" s="174">
        <v>19644</v>
      </c>
      <c r="H26" s="200">
        <f t="shared" si="2"/>
        <v>0.1735949098621421</v>
      </c>
      <c r="I26" s="218">
        <v>28331</v>
      </c>
      <c r="J26" s="200">
        <f t="shared" si="6"/>
        <v>0.24831799199255455</v>
      </c>
      <c r="K26" s="218">
        <v>2105343</v>
      </c>
      <c r="L26" s="189">
        <f t="shared" si="3"/>
        <v>0.44222154347383424</v>
      </c>
      <c r="M26" s="186">
        <f t="shared" si="4"/>
        <v>1.3456714654096744E-2</v>
      </c>
      <c r="N26" s="184">
        <f t="shared" si="5"/>
        <v>2428.5499616871834</v>
      </c>
    </row>
    <row r="27" spans="1:14" s="120" customFormat="1" ht="15.6">
      <c r="A27" s="173" t="s">
        <v>305</v>
      </c>
      <c r="B27" s="238" t="s">
        <v>0</v>
      </c>
      <c r="C27" s="154">
        <v>60416814</v>
      </c>
      <c r="D27" s="96">
        <v>60329113</v>
      </c>
      <c r="E27" s="154">
        <v>646440</v>
      </c>
      <c r="F27" s="154">
        <v>648477.63563700009</v>
      </c>
      <c r="G27" s="174">
        <v>74985</v>
      </c>
      <c r="H27" s="200">
        <f t="shared" si="2"/>
        <v>0.1159968442546872</v>
      </c>
      <c r="I27" s="218">
        <v>137402</v>
      </c>
      <c r="J27" s="200">
        <f t="shared" si="6"/>
        <v>0.21188394548877526</v>
      </c>
      <c r="K27" s="218">
        <v>6125683</v>
      </c>
      <c r="L27" s="189">
        <f t="shared" si="3"/>
        <v>0.83239314529572583</v>
      </c>
      <c r="M27" s="186">
        <f t="shared" si="4"/>
        <v>2.2430478364616646E-2</v>
      </c>
      <c r="N27" s="184">
        <f t="shared" si="5"/>
        <v>2277.5405300588459</v>
      </c>
    </row>
    <row r="28" spans="1:14" s="120" customFormat="1" ht="15.6">
      <c r="A28" s="173" t="s">
        <v>305</v>
      </c>
      <c r="B28" s="238" t="s">
        <v>34</v>
      </c>
      <c r="C28" s="154">
        <v>44134693</v>
      </c>
      <c r="D28" s="96">
        <v>43345102</v>
      </c>
      <c r="E28" s="154">
        <v>663370</v>
      </c>
      <c r="F28" s="154">
        <v>710631.9</v>
      </c>
      <c r="G28" s="174">
        <v>18854</v>
      </c>
      <c r="H28" s="200">
        <f t="shared" si="2"/>
        <v>2.8421544537739121E-2</v>
      </c>
      <c r="I28" s="218">
        <v>96089</v>
      </c>
      <c r="J28" s="200">
        <f t="shared" si="6"/>
        <v>0.13521627723157376</v>
      </c>
      <c r="K28" s="218">
        <v>3672675</v>
      </c>
      <c r="L28" s="189">
        <f t="shared" si="3"/>
        <v>4.0964782009122729</v>
      </c>
      <c r="M28" s="186">
        <f t="shared" si="4"/>
        <v>2.6163218907199793E-2</v>
      </c>
      <c r="N28" s="184">
        <f t="shared" si="5"/>
        <v>2216.8364028766155</v>
      </c>
    </row>
    <row r="29" spans="1:14" s="120" customFormat="1" ht="15.6">
      <c r="A29" s="173" t="s">
        <v>305</v>
      </c>
      <c r="B29" s="238" t="s">
        <v>46</v>
      </c>
      <c r="C29" s="154">
        <v>68068467</v>
      </c>
      <c r="D29" s="96">
        <v>68425697</v>
      </c>
      <c r="E29" s="154">
        <v>639640</v>
      </c>
      <c r="F29" s="154">
        <v>645185.89701299998</v>
      </c>
      <c r="G29" s="174">
        <v>75024</v>
      </c>
      <c r="H29" s="200">
        <f t="shared" si="2"/>
        <v>0.11729097617409794</v>
      </c>
      <c r="I29" s="218">
        <v>148624</v>
      </c>
      <c r="J29" s="200">
        <f t="shared" si="6"/>
        <v>0.23035841404482116</v>
      </c>
      <c r="K29" s="218">
        <v>12937886</v>
      </c>
      <c r="L29" s="189">
        <f t="shared" si="3"/>
        <v>0.98101940712305391</v>
      </c>
      <c r="M29" s="186">
        <f t="shared" si="4"/>
        <v>1.1487502672384036E-2</v>
      </c>
      <c r="N29" s="184">
        <f t="shared" si="5"/>
        <v>2172.049486028619</v>
      </c>
    </row>
    <row r="30" spans="1:14" s="120" customFormat="1" ht="15.6">
      <c r="A30" s="173" t="s">
        <v>305</v>
      </c>
      <c r="B30" s="238" t="s">
        <v>19</v>
      </c>
      <c r="C30" s="154">
        <v>145966240</v>
      </c>
      <c r="D30" s="96">
        <v>146028236</v>
      </c>
      <c r="E30" s="154">
        <v>1866070</v>
      </c>
      <c r="F30" s="154">
        <v>1915676.4</v>
      </c>
      <c r="G30" s="174">
        <v>58506</v>
      </c>
      <c r="H30" s="200">
        <f t="shared" si="2"/>
        <v>3.1352521609585925E-2</v>
      </c>
      <c r="I30" s="218">
        <v>308860</v>
      </c>
      <c r="J30" s="200">
        <f t="shared" si="6"/>
        <v>0.1612276478428194</v>
      </c>
      <c r="K30" s="218">
        <v>10499982</v>
      </c>
      <c r="L30" s="189">
        <f t="shared" si="3"/>
        <v>4.2791166717943456</v>
      </c>
      <c r="M30" s="186">
        <f t="shared" si="4"/>
        <v>2.9415288521446988E-2</v>
      </c>
      <c r="N30" s="184">
        <f t="shared" si="5"/>
        <v>2115.0704032335225</v>
      </c>
    </row>
    <row r="31" spans="1:14" s="120" customFormat="1" ht="15.6">
      <c r="A31" s="173" t="s">
        <v>305</v>
      </c>
      <c r="B31" s="240" t="s">
        <v>20</v>
      </c>
      <c r="C31" s="155">
        <v>10715549</v>
      </c>
      <c r="D31" s="135">
        <v>10347578</v>
      </c>
      <c r="E31" s="155">
        <v>115750</v>
      </c>
      <c r="F31" s="155">
        <v>115344.45196600001</v>
      </c>
      <c r="G31" s="175">
        <v>4957</v>
      </c>
      <c r="H31" s="206">
        <f t="shared" si="2"/>
        <v>4.2825053995680346E-2</v>
      </c>
      <c r="I31" s="219">
        <v>20790</v>
      </c>
      <c r="J31" s="206">
        <f t="shared" si="6"/>
        <v>0.18024273942649841</v>
      </c>
      <c r="K31" s="219">
        <v>1210853</v>
      </c>
      <c r="L31" s="214">
        <f t="shared" si="3"/>
        <v>3.1940689933427477</v>
      </c>
      <c r="M31" s="213">
        <f t="shared" si="4"/>
        <v>1.7169714242769352E-2</v>
      </c>
      <c r="N31" s="212">
        <f t="shared" si="5"/>
        <v>2009.1658163871778</v>
      </c>
    </row>
    <row r="32" spans="1:14" s="120" customFormat="1" ht="15.6">
      <c r="A32" s="173" t="s">
        <v>305</v>
      </c>
      <c r="B32" s="238" t="s">
        <v>1</v>
      </c>
      <c r="C32" s="154">
        <v>47351567</v>
      </c>
      <c r="D32" s="96">
        <v>46781915</v>
      </c>
      <c r="E32" s="154">
        <v>433130</v>
      </c>
      <c r="F32" s="154">
        <v>435633.19247999997</v>
      </c>
      <c r="G32" s="174">
        <v>50837</v>
      </c>
      <c r="H32" s="200">
        <f t="shared" si="2"/>
        <v>0.11737122803777157</v>
      </c>
      <c r="I32" s="218">
        <v>89405</v>
      </c>
      <c r="J32" s="200">
        <f t="shared" si="6"/>
        <v>0.20522999978727427</v>
      </c>
      <c r="K32" s="218">
        <v>6294745</v>
      </c>
      <c r="L32" s="189">
        <f t="shared" si="3"/>
        <v>0.75866003107972535</v>
      </c>
      <c r="M32" s="186">
        <f t="shared" si="4"/>
        <v>1.4203117044455335E-2</v>
      </c>
      <c r="N32" s="184">
        <f t="shared" si="5"/>
        <v>1911.1017580190978</v>
      </c>
    </row>
    <row r="33" spans="1:14" s="120" customFormat="1" ht="15.6">
      <c r="A33" s="173" t="s">
        <v>305</v>
      </c>
      <c r="B33" s="238" t="s">
        <v>2</v>
      </c>
      <c r="C33" s="154">
        <v>67391582</v>
      </c>
      <c r="D33" s="96">
        <v>65490731</v>
      </c>
      <c r="E33" s="154">
        <v>614760</v>
      </c>
      <c r="F33" s="154">
        <v>616529.74163399998</v>
      </c>
      <c r="G33" s="174">
        <v>64921</v>
      </c>
      <c r="H33" s="200">
        <f t="shared" si="2"/>
        <v>0.10560381287006311</v>
      </c>
      <c r="I33" s="218">
        <v>123741</v>
      </c>
      <c r="J33" s="200">
        <f t="shared" si="6"/>
        <v>0.20070564588181419</v>
      </c>
      <c r="K33" s="218">
        <v>9972800</v>
      </c>
      <c r="L33" s="189">
        <f t="shared" si="3"/>
        <v>0.90602424485143485</v>
      </c>
      <c r="M33" s="186">
        <f t="shared" si="4"/>
        <v>1.2407849350232633E-2</v>
      </c>
      <c r="N33" s="184">
        <f t="shared" si="5"/>
        <v>1889.4429503313988</v>
      </c>
    </row>
    <row r="34" spans="1:14" s="120" customFormat="1" ht="15.6">
      <c r="A34" s="173" t="s">
        <v>305</v>
      </c>
      <c r="B34" s="238" t="s">
        <v>12</v>
      </c>
      <c r="C34" s="154">
        <v>10305564</v>
      </c>
      <c r="D34" s="96">
        <v>10152456</v>
      </c>
      <c r="E34" s="154">
        <v>110800</v>
      </c>
      <c r="F34" s="154">
        <v>110905.429344</v>
      </c>
      <c r="G34" s="174">
        <v>7118</v>
      </c>
      <c r="H34" s="200">
        <f t="shared" si="2"/>
        <v>6.4241877256317692E-2</v>
      </c>
      <c r="I34" s="218">
        <v>18955</v>
      </c>
      <c r="J34" s="200">
        <f t="shared" si="6"/>
        <v>0.17091138019227611</v>
      </c>
      <c r="K34" s="218">
        <v>1389646</v>
      </c>
      <c r="L34" s="189">
        <f t="shared" si="3"/>
        <v>1.6629671255970779</v>
      </c>
      <c r="M34" s="186">
        <f t="shared" si="4"/>
        <v>1.3640164473542183E-2</v>
      </c>
      <c r="N34" s="184">
        <f t="shared" si="5"/>
        <v>1867.0359172204244</v>
      </c>
    </row>
    <row r="35" spans="1:14" s="120" customFormat="1" ht="15.6">
      <c r="A35" s="173" t="s">
        <v>305</v>
      </c>
      <c r="B35" s="237" t="s">
        <v>270</v>
      </c>
      <c r="C35" s="154">
        <v>77328</v>
      </c>
      <c r="D35" s="96">
        <v>77451</v>
      </c>
      <c r="E35" s="154">
        <v>773.28</v>
      </c>
      <c r="F35" s="154">
        <v>774.9</v>
      </c>
      <c r="G35" s="174">
        <v>84</v>
      </c>
      <c r="H35" s="200">
        <f t="shared" si="2"/>
        <v>0.10862818125387959</v>
      </c>
      <c r="I35" s="218">
        <v>140</v>
      </c>
      <c r="J35" s="200">
        <f t="shared" si="6"/>
        <v>0.18066847335140018</v>
      </c>
      <c r="K35" s="218">
        <v>23740</v>
      </c>
      <c r="L35" s="189">
        <f t="shared" si="3"/>
        <v>0.66666666666666663</v>
      </c>
      <c r="M35" s="186">
        <f t="shared" si="4"/>
        <v>5.8972198820556026E-3</v>
      </c>
      <c r="N35" s="184">
        <f t="shared" si="5"/>
        <v>1807.5944790900053</v>
      </c>
    </row>
    <row r="36" spans="1:14" s="120" customFormat="1" ht="15.6">
      <c r="A36" s="173" t="s">
        <v>305</v>
      </c>
      <c r="B36" s="239" t="s">
        <v>194</v>
      </c>
      <c r="C36" s="154">
        <v>38184</v>
      </c>
      <c r="D36" s="96">
        <v>38293</v>
      </c>
      <c r="E36" s="154">
        <v>381.84000000000003</v>
      </c>
      <c r="F36" s="154">
        <v>359.7</v>
      </c>
      <c r="G36" s="174">
        <v>39</v>
      </c>
      <c r="H36" s="200">
        <f t="shared" si="2"/>
        <v>0.1021370207416719</v>
      </c>
      <c r="I36" s="218">
        <v>69</v>
      </c>
      <c r="J36" s="200">
        <f t="shared" si="6"/>
        <v>0.19182652210175147</v>
      </c>
      <c r="K36" s="218">
        <v>6108</v>
      </c>
      <c r="L36" s="189">
        <f t="shared" si="3"/>
        <v>0.76923076923076927</v>
      </c>
      <c r="M36" s="186">
        <f t="shared" si="4"/>
        <v>1.1296660117878193E-2</v>
      </c>
      <c r="N36" s="184">
        <f t="shared" si="5"/>
        <v>1801.8959078682788</v>
      </c>
    </row>
    <row r="37" spans="1:14" s="120" customFormat="1" ht="15.6">
      <c r="A37" s="173" t="s">
        <v>305</v>
      </c>
      <c r="B37" s="238" t="s">
        <v>25</v>
      </c>
      <c r="C37" s="154">
        <v>9032699</v>
      </c>
      <c r="D37" s="96">
        <v>9084231</v>
      </c>
      <c r="E37" s="154">
        <v>89180</v>
      </c>
      <c r="F37" s="154">
        <v>90306.340371000013</v>
      </c>
      <c r="G37" s="174">
        <v>6324</v>
      </c>
      <c r="H37" s="200">
        <f t="shared" si="2"/>
        <v>7.0912760708679079E-2</v>
      </c>
      <c r="I37" s="218">
        <v>13733</v>
      </c>
      <c r="J37" s="200">
        <f t="shared" si="6"/>
        <v>0.15207127144762544</v>
      </c>
      <c r="K37" s="218">
        <v>1278619</v>
      </c>
      <c r="L37" s="189">
        <f t="shared" si="3"/>
        <v>1.1715686274509804</v>
      </c>
      <c r="M37" s="186">
        <f t="shared" si="4"/>
        <v>1.0740494236359697E-2</v>
      </c>
      <c r="N37" s="184">
        <f t="shared" si="5"/>
        <v>1511.7405094608448</v>
      </c>
    </row>
    <row r="38" spans="1:14" s="120" customFormat="1" ht="15.6">
      <c r="A38" s="173" t="s">
        <v>305</v>
      </c>
      <c r="B38" s="238" t="s">
        <v>8</v>
      </c>
      <c r="C38" s="154">
        <v>10353442</v>
      </c>
      <c r="D38" s="96">
        <v>10194760</v>
      </c>
      <c r="E38" s="154">
        <v>91820</v>
      </c>
      <c r="F38" s="154">
        <v>93037.379759999996</v>
      </c>
      <c r="G38" s="174">
        <v>8727</v>
      </c>
      <c r="H38" s="200">
        <f t="shared" si="2"/>
        <v>9.5044652581137007E-2</v>
      </c>
      <c r="I38" s="218">
        <v>15271</v>
      </c>
      <c r="J38" s="200">
        <f t="shared" si="6"/>
        <v>0.16413832848037208</v>
      </c>
      <c r="K38" s="218">
        <v>1314784</v>
      </c>
      <c r="L38" s="189">
        <f t="shared" si="3"/>
        <v>0.74985676635728205</v>
      </c>
      <c r="M38" s="186">
        <f t="shared" si="4"/>
        <v>1.1614835592766569E-2</v>
      </c>
      <c r="N38" s="184">
        <f t="shared" si="5"/>
        <v>1497.9263857118756</v>
      </c>
    </row>
    <row r="39" spans="1:14" s="120" customFormat="1" ht="15.6">
      <c r="A39" s="173" t="s">
        <v>305</v>
      </c>
      <c r="B39" s="238" t="s">
        <v>33</v>
      </c>
      <c r="C39" s="154">
        <v>8719620</v>
      </c>
      <c r="D39" s="96">
        <v>8685104</v>
      </c>
      <c r="E39" s="154">
        <v>115280</v>
      </c>
      <c r="F39" s="154">
        <v>113902.79999999999</v>
      </c>
      <c r="G39" s="174">
        <v>3325</v>
      </c>
      <c r="H39" s="200">
        <f t="shared" si="2"/>
        <v>2.8842817487855655E-2</v>
      </c>
      <c r="I39" s="218">
        <v>12714</v>
      </c>
      <c r="J39" s="200">
        <f t="shared" si="6"/>
        <v>0.11162148779485667</v>
      </c>
      <c r="K39" s="218">
        <v>1299339</v>
      </c>
      <c r="L39" s="189">
        <f t="shared" si="3"/>
        <v>2.8237593984962408</v>
      </c>
      <c r="M39" s="186">
        <f t="shared" si="4"/>
        <v>9.7849752835865011E-3</v>
      </c>
      <c r="N39" s="184">
        <f t="shared" si="5"/>
        <v>1463.8857519725727</v>
      </c>
    </row>
    <row r="40" spans="1:14" s="120" customFormat="1" ht="15.6">
      <c r="A40" s="173" t="s">
        <v>305</v>
      </c>
      <c r="B40" s="237" t="s">
        <v>65</v>
      </c>
      <c r="C40" s="154">
        <v>1331057</v>
      </c>
      <c r="D40" s="96">
        <v>1327872</v>
      </c>
      <c r="E40" s="154">
        <v>15650</v>
      </c>
      <c r="F40" s="154">
        <v>15860.103168000001</v>
      </c>
      <c r="G40" s="174">
        <v>244</v>
      </c>
      <c r="H40" s="200">
        <f t="shared" si="2"/>
        <v>1.5591054313099042E-2</v>
      </c>
      <c r="I40" s="218">
        <v>1932</v>
      </c>
      <c r="J40" s="200">
        <f t="shared" si="6"/>
        <v>0.12181509663178502</v>
      </c>
      <c r="K40" s="218">
        <v>241408</v>
      </c>
      <c r="L40" s="189">
        <f t="shared" si="3"/>
        <v>6.918032786885246</v>
      </c>
      <c r="M40" s="186">
        <f t="shared" si="4"/>
        <v>8.003048780487805E-3</v>
      </c>
      <c r="N40" s="184">
        <f t="shared" si="5"/>
        <v>1454.9595141700404</v>
      </c>
    </row>
    <row r="41" spans="1:14" s="120" customFormat="1" ht="15.6">
      <c r="A41" s="173" t="s">
        <v>305</v>
      </c>
      <c r="B41" s="237" t="s">
        <v>56</v>
      </c>
      <c r="C41" s="154">
        <v>632275</v>
      </c>
      <c r="D41" s="96">
        <v>641742</v>
      </c>
      <c r="E41" s="154">
        <v>4410</v>
      </c>
      <c r="F41" s="154">
        <v>4557.6516840000004</v>
      </c>
      <c r="G41" s="174">
        <v>503</v>
      </c>
      <c r="H41" s="200">
        <f t="shared" si="2"/>
        <v>0.11405895691609977</v>
      </c>
      <c r="I41" s="218">
        <v>915</v>
      </c>
      <c r="J41" s="200">
        <f t="shared" si="6"/>
        <v>0.20076128309940411</v>
      </c>
      <c r="K41" s="218">
        <v>103766</v>
      </c>
      <c r="L41" s="189">
        <f t="shared" si="3"/>
        <v>0.81908548707753481</v>
      </c>
      <c r="M41" s="186">
        <f t="shared" si="4"/>
        <v>8.8179172368598579E-3</v>
      </c>
      <c r="N41" s="184">
        <f t="shared" si="5"/>
        <v>1425.8066325719681</v>
      </c>
    </row>
    <row r="42" spans="1:14" s="120" customFormat="1" ht="15.6">
      <c r="A42" s="173" t="s">
        <v>305</v>
      </c>
      <c r="B42" s="238" t="s">
        <v>10</v>
      </c>
      <c r="C42" s="154">
        <v>8687107</v>
      </c>
      <c r="D42" s="96">
        <v>8750811</v>
      </c>
      <c r="E42" s="154">
        <v>69850</v>
      </c>
      <c r="F42" s="154">
        <v>71144.093430000008</v>
      </c>
      <c r="G42" s="174">
        <v>7745</v>
      </c>
      <c r="H42" s="200">
        <f t="shared" ref="H42:H58" si="7">G42/E42</f>
        <v>0.11088045812455262</v>
      </c>
      <c r="I42" s="218">
        <v>12284</v>
      </c>
      <c r="J42" s="200">
        <f t="shared" si="6"/>
        <v>0.17266366619860657</v>
      </c>
      <c r="K42" s="218">
        <v>1307201</v>
      </c>
      <c r="L42" s="189">
        <f t="shared" ref="L42:L59" si="8">(I42-G42)/G42</f>
        <v>0.58605551969012271</v>
      </c>
      <c r="M42" s="186">
        <f t="shared" si="4"/>
        <v>9.3971776337380408E-3</v>
      </c>
      <c r="N42" s="184">
        <f t="shared" ref="N42:N59" si="9">I42*1000000/D42</f>
        <v>1403.7556061946716</v>
      </c>
    </row>
    <row r="43" spans="1:14" s="120" customFormat="1" ht="15.6">
      <c r="A43" s="173" t="s">
        <v>305</v>
      </c>
      <c r="B43" s="238" t="s">
        <v>7</v>
      </c>
      <c r="C43" s="154">
        <v>83920540</v>
      </c>
      <c r="D43" s="96">
        <v>84187655</v>
      </c>
      <c r="E43" s="154">
        <v>955600</v>
      </c>
      <c r="F43" s="154">
        <v>968999.9090499999</v>
      </c>
      <c r="G43" s="174">
        <v>34925</v>
      </c>
      <c r="H43" s="200">
        <f t="shared" si="7"/>
        <v>3.654771871075764E-2</v>
      </c>
      <c r="I43" s="218">
        <v>112756</v>
      </c>
      <c r="J43" s="200">
        <f t="shared" si="6"/>
        <v>0.11636327201572715</v>
      </c>
      <c r="K43" s="218">
        <v>7176448</v>
      </c>
      <c r="L43" s="189">
        <f t="shared" si="8"/>
        <v>2.2285182534001433</v>
      </c>
      <c r="M43" s="186">
        <f t="shared" si="4"/>
        <v>1.571195109335426E-2</v>
      </c>
      <c r="N43" s="184">
        <f t="shared" si="9"/>
        <v>1339.3412609010193</v>
      </c>
    </row>
    <row r="44" spans="1:14" s="120" customFormat="1" ht="15.6">
      <c r="A44" s="173" t="s">
        <v>305</v>
      </c>
      <c r="B44" s="238" t="s">
        <v>5</v>
      </c>
      <c r="C44" s="154">
        <v>17441139</v>
      </c>
      <c r="D44" s="96">
        <v>17191893</v>
      </c>
      <c r="E44" s="154">
        <v>153290</v>
      </c>
      <c r="F44" s="154">
        <v>154812.996465</v>
      </c>
      <c r="G44" s="174">
        <v>11612</v>
      </c>
      <c r="H44" s="200">
        <f t="shared" si="7"/>
        <v>7.5751842912127346E-2</v>
      </c>
      <c r="I44" s="218">
        <v>20924</v>
      </c>
      <c r="J44" s="200">
        <f t="shared" si="6"/>
        <v>0.13515661138133503</v>
      </c>
      <c r="K44" s="218">
        <v>3132745</v>
      </c>
      <c r="L44" s="189">
        <f t="shared" si="8"/>
        <v>0.80192903892524969</v>
      </c>
      <c r="M44" s="186">
        <f t="shared" si="4"/>
        <v>6.6791264529988872E-3</v>
      </c>
      <c r="N44" s="184">
        <f t="shared" si="9"/>
        <v>1217.085285488922</v>
      </c>
    </row>
    <row r="45" spans="1:14" s="120" customFormat="1" ht="15.6">
      <c r="A45" s="173" t="s">
        <v>305</v>
      </c>
      <c r="B45" s="238" t="s">
        <v>16</v>
      </c>
      <c r="C45" s="154">
        <v>4994724</v>
      </c>
      <c r="D45" s="96">
        <v>5022272</v>
      </c>
      <c r="E45" s="154">
        <v>30580</v>
      </c>
      <c r="F45" s="154">
        <v>31740.759040000004</v>
      </c>
      <c r="G45" s="174">
        <v>2252</v>
      </c>
      <c r="H45" s="200">
        <f t="shared" si="7"/>
        <v>7.3642903858731193E-2</v>
      </c>
      <c r="I45" s="218">
        <v>5912</v>
      </c>
      <c r="J45" s="200">
        <f t="shared" si="6"/>
        <v>0.1862589357913477</v>
      </c>
      <c r="K45" s="218">
        <v>788559</v>
      </c>
      <c r="L45" s="189">
        <f t="shared" si="8"/>
        <v>1.625222024866785</v>
      </c>
      <c r="M45" s="186">
        <f t="shared" si="4"/>
        <v>7.4972196119757681E-3</v>
      </c>
      <c r="N45" s="184">
        <f t="shared" si="9"/>
        <v>1177.1564742013177</v>
      </c>
    </row>
    <row r="46" spans="1:14" s="120" customFormat="1" ht="16.2" customHeight="1">
      <c r="A46" s="173" t="s">
        <v>305</v>
      </c>
      <c r="B46" s="237" t="s">
        <v>92</v>
      </c>
      <c r="C46" s="154">
        <v>2876206</v>
      </c>
      <c r="D46" s="96">
        <v>2873103</v>
      </c>
      <c r="E46" s="154">
        <v>23740</v>
      </c>
      <c r="F46" s="154">
        <v>23582.799999999999</v>
      </c>
      <c r="G46" s="174">
        <v>1190</v>
      </c>
      <c r="H46" s="200">
        <f t="shared" si="7"/>
        <v>5.0126368997472623E-2</v>
      </c>
      <c r="I46" s="149">
        <v>3217</v>
      </c>
      <c r="J46" s="200">
        <f t="shared" si="6"/>
        <v>0.13641297895076074</v>
      </c>
      <c r="K46" s="149">
        <v>210224</v>
      </c>
      <c r="L46" s="189">
        <f t="shared" si="8"/>
        <v>1.7033613445378151</v>
      </c>
      <c r="M46" s="186">
        <f>I149/K149</f>
        <v>5.761963483034329E-2</v>
      </c>
      <c r="N46" s="184">
        <f t="shared" si="9"/>
        <v>1119.6953259246188</v>
      </c>
    </row>
    <row r="47" spans="1:14" s="120" customFormat="1" ht="15.6">
      <c r="A47" s="173" t="s">
        <v>305</v>
      </c>
      <c r="B47" s="237" t="s">
        <v>99</v>
      </c>
      <c r="C47" s="154">
        <v>525285</v>
      </c>
      <c r="D47" s="96">
        <v>443313</v>
      </c>
      <c r="E47" s="154">
        <v>3790</v>
      </c>
      <c r="F47" s="154">
        <v>3845.7402750000006</v>
      </c>
      <c r="G47" s="174">
        <v>220</v>
      </c>
      <c r="H47" s="200">
        <f t="shared" si="7"/>
        <v>5.8047493403693931E-2</v>
      </c>
      <c r="I47" s="218">
        <v>476</v>
      </c>
      <c r="J47" s="200">
        <f t="shared" si="6"/>
        <v>0.12377330915827381</v>
      </c>
      <c r="K47" s="218">
        <v>52473</v>
      </c>
      <c r="L47" s="189">
        <f t="shared" si="8"/>
        <v>1.1636363636363636</v>
      </c>
      <c r="M47" s="186">
        <f t="shared" ref="M47:M58" si="10">I47/K47</f>
        <v>9.0713319230842533E-3</v>
      </c>
      <c r="N47" s="184">
        <f t="shared" si="9"/>
        <v>1073.7334569480254</v>
      </c>
    </row>
    <row r="48" spans="1:14" s="120" customFormat="1" ht="15.6">
      <c r="A48" s="173" t="s">
        <v>305</v>
      </c>
      <c r="B48" s="237" t="s">
        <v>125</v>
      </c>
      <c r="C48" s="154">
        <v>39385</v>
      </c>
      <c r="D48" s="96">
        <v>39665</v>
      </c>
      <c r="E48" s="154">
        <v>393.85</v>
      </c>
      <c r="F48" s="154">
        <v>392</v>
      </c>
      <c r="G48" s="174">
        <v>3</v>
      </c>
      <c r="H48" s="200">
        <f t="shared" si="7"/>
        <v>7.6171131141297447E-3</v>
      </c>
      <c r="I48" s="218">
        <v>38</v>
      </c>
      <c r="J48" s="200">
        <f t="shared" si="6"/>
        <v>9.6938775510204078E-2</v>
      </c>
      <c r="K48" s="218">
        <v>5167</v>
      </c>
      <c r="L48" s="189">
        <f t="shared" si="8"/>
        <v>11.666666666666666</v>
      </c>
      <c r="M48" s="186">
        <f t="shared" si="10"/>
        <v>7.3543642345655115E-3</v>
      </c>
      <c r="N48" s="184">
        <f t="shared" si="9"/>
        <v>958.02344636329258</v>
      </c>
    </row>
    <row r="49" spans="1:14" s="120" customFormat="1" ht="15.6">
      <c r="A49" s="173" t="s">
        <v>305</v>
      </c>
      <c r="B49" s="237" t="s">
        <v>106</v>
      </c>
      <c r="C49" s="154">
        <v>85263</v>
      </c>
      <c r="D49" s="96">
        <v>85714</v>
      </c>
      <c r="E49" s="154">
        <v>852.63</v>
      </c>
      <c r="F49" s="154">
        <v>856.9</v>
      </c>
      <c r="G49" s="174">
        <v>25</v>
      </c>
      <c r="H49" s="200">
        <f t="shared" si="7"/>
        <v>2.9321041952546825E-2</v>
      </c>
      <c r="I49" s="218">
        <v>67</v>
      </c>
      <c r="J49" s="200">
        <f t="shared" si="6"/>
        <v>7.8188820165713616E-2</v>
      </c>
      <c r="K49" s="218">
        <v>13641</v>
      </c>
      <c r="L49" s="189">
        <f t="shared" si="8"/>
        <v>1.68</v>
      </c>
      <c r="M49" s="186">
        <f t="shared" si="10"/>
        <v>4.9116633677882852E-3</v>
      </c>
      <c r="N49" s="184">
        <f t="shared" si="9"/>
        <v>781.66927223090738</v>
      </c>
    </row>
    <row r="50" spans="1:14" s="120" customFormat="1" ht="15.6">
      <c r="A50" s="173" t="s">
        <v>305</v>
      </c>
      <c r="B50" s="237" t="s">
        <v>180</v>
      </c>
      <c r="C50" s="154">
        <v>174688</v>
      </c>
      <c r="D50" s="96">
        <v>176308</v>
      </c>
      <c r="E50" s="154">
        <v>1746.88</v>
      </c>
      <c r="F50" s="154">
        <v>1393.3621239999998</v>
      </c>
      <c r="G50" s="174">
        <v>60</v>
      </c>
      <c r="H50" s="200">
        <f t="shared" si="7"/>
        <v>3.4346949990840814E-2</v>
      </c>
      <c r="I50" s="218">
        <v>113</v>
      </c>
      <c r="J50" s="200">
        <f t="shared" si="6"/>
        <v>8.1098802711534038E-2</v>
      </c>
      <c r="K50" s="218">
        <v>27507</v>
      </c>
      <c r="L50" s="189">
        <f t="shared" si="8"/>
        <v>0.8833333333333333</v>
      </c>
      <c r="M50" s="186">
        <f t="shared" si="10"/>
        <v>4.1080452248518562E-3</v>
      </c>
      <c r="N50" s="184">
        <f t="shared" si="9"/>
        <v>640.92383782925333</v>
      </c>
    </row>
    <row r="51" spans="1:14" s="120" customFormat="1" ht="15.6">
      <c r="A51" s="173" t="s">
        <v>305</v>
      </c>
      <c r="B51" s="237" t="s">
        <v>53</v>
      </c>
      <c r="C51" s="154">
        <v>9447747</v>
      </c>
      <c r="D51" s="96">
        <v>9444673</v>
      </c>
      <c r="E51" s="154">
        <v>117950</v>
      </c>
      <c r="F51" s="154">
        <v>119578.59999999999</v>
      </c>
      <c r="G51" s="174">
        <v>1451</v>
      </c>
      <c r="H51" s="200">
        <f t="shared" si="7"/>
        <v>1.2301822806273845E-2</v>
      </c>
      <c r="I51" s="218">
        <v>5578</v>
      </c>
      <c r="J51" s="200">
        <f t="shared" si="6"/>
        <v>4.6647142548917622E-2</v>
      </c>
      <c r="K51" s="218">
        <v>699110</v>
      </c>
      <c r="L51" s="189">
        <f t="shared" si="8"/>
        <v>2.8442453480358374</v>
      </c>
      <c r="M51" s="186">
        <f t="shared" si="10"/>
        <v>7.9787157957975138E-3</v>
      </c>
      <c r="N51" s="184">
        <f t="shared" si="9"/>
        <v>590.59747224705393</v>
      </c>
    </row>
    <row r="52" spans="1:14" s="120" customFormat="1" ht="15.6">
      <c r="A52" s="173" t="s">
        <v>305</v>
      </c>
      <c r="B52" s="238" t="s">
        <v>14</v>
      </c>
      <c r="C52" s="154">
        <v>5831404</v>
      </c>
      <c r="D52" s="96">
        <v>5822960</v>
      </c>
      <c r="E52" s="154">
        <v>57170</v>
      </c>
      <c r="F52" s="154">
        <v>57728.825440000001</v>
      </c>
      <c r="G52" s="174">
        <v>1374</v>
      </c>
      <c r="H52" s="200">
        <f t="shared" si="7"/>
        <v>2.4033584047577401E-2</v>
      </c>
      <c r="I52" s="218">
        <v>3267</v>
      </c>
      <c r="J52" s="200">
        <f t="shared" si="6"/>
        <v>5.6592178605738841E-2</v>
      </c>
      <c r="K52" s="218">
        <v>787371</v>
      </c>
      <c r="L52" s="189">
        <f t="shared" si="8"/>
        <v>1.3777292576419213</v>
      </c>
      <c r="M52" s="186">
        <f t="shared" si="10"/>
        <v>4.1492511154208114E-3</v>
      </c>
      <c r="N52" s="184">
        <f t="shared" si="9"/>
        <v>561.05485869729489</v>
      </c>
    </row>
    <row r="53" spans="1:14" s="120" customFormat="1" ht="15.6">
      <c r="A53" s="173" t="s">
        <v>305</v>
      </c>
      <c r="B53" s="237" t="s">
        <v>83</v>
      </c>
      <c r="C53" s="154">
        <v>1211869</v>
      </c>
      <c r="D53" s="96">
        <v>1220714</v>
      </c>
      <c r="E53" s="154">
        <v>8660</v>
      </c>
      <c r="F53" s="154">
        <v>8841.6315020000002</v>
      </c>
      <c r="G53" s="174">
        <v>129</v>
      </c>
      <c r="H53" s="200">
        <f t="shared" si="7"/>
        <v>1.4896073903002309E-2</v>
      </c>
      <c r="I53" s="218">
        <v>638</v>
      </c>
      <c r="J53" s="200">
        <f t="shared" si="6"/>
        <v>7.2158628173508779E-2</v>
      </c>
      <c r="K53" s="218">
        <v>166827</v>
      </c>
      <c r="L53" s="189">
        <f t="shared" si="8"/>
        <v>3.945736434108527</v>
      </c>
      <c r="M53" s="186">
        <f t="shared" si="10"/>
        <v>3.8243210031949264E-3</v>
      </c>
      <c r="N53" s="184">
        <f t="shared" si="9"/>
        <v>522.64494386072408</v>
      </c>
    </row>
    <row r="54" spans="1:14" s="120" customFormat="1" ht="15.6">
      <c r="A54" s="173" t="s">
        <v>305</v>
      </c>
      <c r="B54" s="237" t="s">
        <v>294</v>
      </c>
      <c r="C54" s="154">
        <v>48958</v>
      </c>
      <c r="D54" s="96">
        <v>49143</v>
      </c>
      <c r="E54" s="154">
        <v>489.58</v>
      </c>
      <c r="F54" s="154">
        <v>536.5</v>
      </c>
      <c r="G54" s="174">
        <v>0</v>
      </c>
      <c r="H54" s="200">
        <f t="shared" si="7"/>
        <v>0</v>
      </c>
      <c r="I54" s="218">
        <v>14</v>
      </c>
      <c r="J54" s="200">
        <f t="shared" si="6"/>
        <v>2.6095060577819199E-2</v>
      </c>
      <c r="K54" s="218">
        <v>5764</v>
      </c>
      <c r="L54" s="189" t="e">
        <f t="shared" si="8"/>
        <v>#DIV/0!</v>
      </c>
      <c r="M54" s="186">
        <f t="shared" si="10"/>
        <v>2.4288688410825814E-3</v>
      </c>
      <c r="N54" s="184">
        <f t="shared" si="9"/>
        <v>284.88289278228842</v>
      </c>
    </row>
    <row r="55" spans="1:14" s="120" customFormat="1" ht="15.6">
      <c r="A55" s="173" t="s">
        <v>305</v>
      </c>
      <c r="B55" s="237" t="s">
        <v>55</v>
      </c>
      <c r="C55" s="154">
        <v>5545098</v>
      </c>
      <c r="D55" s="96">
        <v>5553647</v>
      </c>
      <c r="E55" s="154">
        <v>54650</v>
      </c>
      <c r="F55" s="154">
        <v>55142.161063</v>
      </c>
      <c r="G55" s="174">
        <v>561</v>
      </c>
      <c r="H55" s="200">
        <f t="shared" si="7"/>
        <v>1.0265324794144557E-2</v>
      </c>
      <c r="I55" s="218">
        <v>1564</v>
      </c>
      <c r="J55" s="200">
        <f t="shared" si="6"/>
        <v>2.836305233327957E-2</v>
      </c>
      <c r="K55" s="218">
        <v>260292</v>
      </c>
      <c r="L55" s="189">
        <f t="shared" si="8"/>
        <v>1.7878787878787878</v>
      </c>
      <c r="M55" s="186">
        <f t="shared" si="10"/>
        <v>6.0086364544434711E-3</v>
      </c>
      <c r="N55" s="184">
        <f t="shared" si="9"/>
        <v>281.61674661713283</v>
      </c>
    </row>
    <row r="56" spans="1:14" s="120" customFormat="1" ht="15.6">
      <c r="A56" s="173" t="s">
        <v>305</v>
      </c>
      <c r="B56" s="238" t="s">
        <v>32</v>
      </c>
      <c r="C56" s="154">
        <v>5443013</v>
      </c>
      <c r="D56" s="96">
        <v>5485731</v>
      </c>
      <c r="E56" s="154">
        <v>42980</v>
      </c>
      <c r="F56" s="154">
        <v>43567.675601999996</v>
      </c>
      <c r="G56" s="174">
        <v>436</v>
      </c>
      <c r="H56" s="200">
        <f t="shared" si="7"/>
        <v>1.0144253140995811E-2</v>
      </c>
      <c r="I56" s="218">
        <v>1305</v>
      </c>
      <c r="J56" s="200">
        <f t="shared" si="6"/>
        <v>2.9953399670008866E-2</v>
      </c>
      <c r="K56" s="218">
        <v>394259</v>
      </c>
      <c r="L56" s="189">
        <f t="shared" si="8"/>
        <v>1.9931192660550459</v>
      </c>
      <c r="M56" s="186">
        <f t="shared" si="10"/>
        <v>3.3100068736541207E-3</v>
      </c>
      <c r="N56" s="184">
        <f t="shared" si="9"/>
        <v>237.8899001792104</v>
      </c>
    </row>
    <row r="57" spans="1:14" s="120" customFormat="1" ht="15.6">
      <c r="A57" s="173" t="s">
        <v>305</v>
      </c>
      <c r="B57" s="237" t="s">
        <v>61</v>
      </c>
      <c r="C57" s="154">
        <v>366425</v>
      </c>
      <c r="D57" s="96">
        <v>344603</v>
      </c>
      <c r="E57" s="154">
        <v>2310</v>
      </c>
      <c r="F57" s="154">
        <v>2346.7464299999997</v>
      </c>
      <c r="G57" s="174">
        <v>29</v>
      </c>
      <c r="H57" s="200">
        <f t="shared" si="7"/>
        <v>1.2554112554112554E-2</v>
      </c>
      <c r="I57" s="218">
        <v>37</v>
      </c>
      <c r="J57" s="200">
        <f t="shared" si="6"/>
        <v>1.5766509549990027E-2</v>
      </c>
      <c r="K57" s="218">
        <v>27059</v>
      </c>
      <c r="L57" s="189">
        <f t="shared" si="8"/>
        <v>0.27586206896551724</v>
      </c>
      <c r="M57" s="186">
        <f t="shared" si="10"/>
        <v>1.3673823866366089E-3</v>
      </c>
      <c r="N57" s="184">
        <f t="shared" si="9"/>
        <v>107.36993003543208</v>
      </c>
    </row>
    <row r="58" spans="1:14" s="120" customFormat="1" ht="15.6">
      <c r="A58" s="173" t="s">
        <v>305</v>
      </c>
      <c r="B58" s="237" t="s">
        <v>191</v>
      </c>
      <c r="C58" s="154">
        <v>802</v>
      </c>
      <c r="D58" s="96">
        <v>804</v>
      </c>
      <c r="E58" s="154">
        <v>8.02</v>
      </c>
      <c r="F58" s="154">
        <v>10</v>
      </c>
      <c r="G58" s="174">
        <v>0</v>
      </c>
      <c r="H58" s="200">
        <f t="shared" si="7"/>
        <v>0</v>
      </c>
      <c r="I58" s="218">
        <v>0</v>
      </c>
      <c r="J58" s="200">
        <f t="shared" si="6"/>
        <v>0</v>
      </c>
      <c r="K58" s="218">
        <v>27</v>
      </c>
      <c r="L58" s="189" t="e">
        <f t="shared" si="8"/>
        <v>#DIV/0!</v>
      </c>
      <c r="M58" s="186">
        <f t="shared" si="10"/>
        <v>0</v>
      </c>
      <c r="N58" s="184">
        <f t="shared" si="9"/>
        <v>0</v>
      </c>
    </row>
    <row r="59" spans="1:14" s="3" customFormat="1" ht="15.6">
      <c r="A59" s="139" t="s">
        <v>305</v>
      </c>
      <c r="B59" s="241" t="s">
        <v>257</v>
      </c>
      <c r="C59" s="148">
        <f>SUM(C10:C57)</f>
        <v>753861411</v>
      </c>
      <c r="D59" s="144">
        <f>SUM(D10:D58)</f>
        <v>749556081</v>
      </c>
      <c r="E59" s="148">
        <f>SUM(E10:E57)</f>
        <v>8345174.5899999999</v>
      </c>
      <c r="F59" s="148">
        <v>8460206.8144979998</v>
      </c>
      <c r="G59" s="148">
        <f>SUM(G10:G57)</f>
        <v>552600</v>
      </c>
      <c r="H59" s="201">
        <f t="shared" ref="H59" si="11">G59/E59</f>
        <v>6.6217907611205537E-2</v>
      </c>
      <c r="I59" s="144">
        <f>SUM(I10:I58)</f>
        <v>1528313</v>
      </c>
      <c r="J59" s="201">
        <f t="shared" si="6"/>
        <v>0.18064723871536761</v>
      </c>
      <c r="K59" s="144">
        <f>SUM(K10:K58)</f>
        <v>87832262</v>
      </c>
      <c r="L59" s="210">
        <f t="shared" si="8"/>
        <v>1.7656768005790806</v>
      </c>
      <c r="M59" s="216">
        <f t="shared" ref="M59" si="12">I59/K59</f>
        <v>1.7400360245760266E-2</v>
      </c>
      <c r="N59" s="211">
        <f t="shared" si="9"/>
        <v>2038.957509304764</v>
      </c>
    </row>
    <row r="60" spans="1:14" s="152" customFormat="1" ht="17.399999999999999">
      <c r="A60" s="151"/>
      <c r="B60" s="230"/>
      <c r="C60" s="153"/>
      <c r="D60" s="109"/>
      <c r="E60" s="153"/>
      <c r="F60" s="153"/>
      <c r="G60" s="153"/>
      <c r="H60" s="198"/>
      <c r="I60" s="208"/>
      <c r="J60" s="208"/>
      <c r="K60" s="208"/>
      <c r="L60" s="191"/>
      <c r="M60" s="171"/>
      <c r="N60" s="61"/>
    </row>
    <row r="61" spans="1:14" s="142" customFormat="1" ht="52.8">
      <c r="A61" s="119" t="s">
        <v>306</v>
      </c>
      <c r="B61" s="231" t="s">
        <v>256</v>
      </c>
      <c r="C61" s="145" t="s">
        <v>299</v>
      </c>
      <c r="D61" s="145" t="s">
        <v>316</v>
      </c>
      <c r="E61" s="166" t="s">
        <v>312</v>
      </c>
      <c r="F61" s="166" t="s">
        <v>322</v>
      </c>
      <c r="G61" s="145" t="s">
        <v>313</v>
      </c>
      <c r="H61" s="157" t="s">
        <v>314</v>
      </c>
      <c r="I61" s="145" t="s">
        <v>319</v>
      </c>
      <c r="J61" s="157" t="s">
        <v>325</v>
      </c>
      <c r="K61" s="145" t="s">
        <v>320</v>
      </c>
      <c r="L61" s="157" t="s">
        <v>315</v>
      </c>
      <c r="M61" s="146" t="s">
        <v>317</v>
      </c>
      <c r="N61" s="145" t="s">
        <v>318</v>
      </c>
    </row>
    <row r="62" spans="1:14" s="120" customFormat="1" ht="15.6">
      <c r="A62" s="173" t="s">
        <v>306</v>
      </c>
      <c r="B62" s="238" t="s">
        <v>27</v>
      </c>
      <c r="C62" s="154">
        <v>33210003</v>
      </c>
      <c r="D62" s="96">
        <v>33679424</v>
      </c>
      <c r="E62" s="154">
        <v>185610</v>
      </c>
      <c r="F62" s="154">
        <v>187768.40000000002</v>
      </c>
      <c r="G62" s="174">
        <v>37773</v>
      </c>
      <c r="H62" s="200">
        <f t="shared" ref="H62:H93" si="13">G62/E62</f>
        <v>0.20350735412962664</v>
      </c>
      <c r="I62" s="218">
        <v>202690</v>
      </c>
      <c r="J62" s="200">
        <f t="shared" ref="J62:J111" si="14">I62/F62</f>
        <v>1.0794681107151149</v>
      </c>
      <c r="K62" s="218">
        <v>2296831</v>
      </c>
      <c r="L62" s="189">
        <f t="shared" ref="L62:L93" si="15">(I62-G62)/G62</f>
        <v>4.3660021708627852</v>
      </c>
      <c r="M62" s="186">
        <f t="shared" ref="M62:M93" si="16">I62/K62</f>
        <v>8.8247676907878728E-2</v>
      </c>
      <c r="N62" s="184">
        <f t="shared" ref="N62:N93" si="17">I62*1000000/D62</f>
        <v>6018.2145632894435</v>
      </c>
    </row>
    <row r="63" spans="1:14" s="120" customFormat="1" ht="15.6">
      <c r="A63" s="173" t="s">
        <v>306</v>
      </c>
      <c r="B63" s="238" t="s">
        <v>9</v>
      </c>
      <c r="C63" s="154">
        <v>213334424</v>
      </c>
      <c r="D63" s="96">
        <v>214854555</v>
      </c>
      <c r="E63" s="154">
        <v>1404620</v>
      </c>
      <c r="F63" s="154">
        <v>1520131</v>
      </c>
      <c r="G63" s="174">
        <v>195742</v>
      </c>
      <c r="H63" s="200">
        <f t="shared" si="13"/>
        <v>0.13935584001366919</v>
      </c>
      <c r="I63" s="218">
        <v>619109</v>
      </c>
      <c r="J63" s="200">
        <f t="shared" si="14"/>
        <v>0.4072734520906422</v>
      </c>
      <c r="K63" s="218">
        <v>22287521</v>
      </c>
      <c r="L63" s="189">
        <f t="shared" si="15"/>
        <v>2.1628827742640824</v>
      </c>
      <c r="M63" s="186">
        <f t="shared" si="16"/>
        <v>2.7778280051872974E-2</v>
      </c>
      <c r="N63" s="184">
        <f t="shared" si="17"/>
        <v>2881.5260630615908</v>
      </c>
    </row>
    <row r="64" spans="1:14" s="120" customFormat="1" ht="15.6">
      <c r="A64" s="173" t="s">
        <v>306</v>
      </c>
      <c r="B64" s="238" t="s">
        <v>39</v>
      </c>
      <c r="C64" s="154">
        <v>45409171</v>
      </c>
      <c r="D64" s="96">
        <v>45828393</v>
      </c>
      <c r="E64" s="154">
        <v>343460</v>
      </c>
      <c r="F64" s="154">
        <v>348799.89912299998</v>
      </c>
      <c r="G64" s="174">
        <v>43375</v>
      </c>
      <c r="H64" s="200">
        <f t="shared" si="13"/>
        <v>0.12628835963430968</v>
      </c>
      <c r="I64" s="218">
        <v>117169</v>
      </c>
      <c r="J64" s="200">
        <f t="shared" si="14"/>
        <v>0.3359203953172068</v>
      </c>
      <c r="K64" s="218">
        <v>5654408</v>
      </c>
      <c r="L64" s="189">
        <f t="shared" si="15"/>
        <v>1.7013025936599424</v>
      </c>
      <c r="M64" s="186">
        <f t="shared" si="16"/>
        <v>2.0721709505221415E-2</v>
      </c>
      <c r="N64" s="184">
        <f t="shared" si="17"/>
        <v>2556.6901287592605</v>
      </c>
    </row>
    <row r="65" spans="1:14" s="120" customFormat="1" ht="16.2">
      <c r="A65" s="173" t="s">
        <v>306</v>
      </c>
      <c r="B65" s="237" t="s">
        <v>45</v>
      </c>
      <c r="C65" s="154">
        <v>331996688</v>
      </c>
      <c r="D65" s="96">
        <v>333943809</v>
      </c>
      <c r="E65" s="154">
        <v>2960990</v>
      </c>
      <c r="F65" s="250">
        <v>2997813.5733930003</v>
      </c>
      <c r="G65" s="174">
        <v>358744</v>
      </c>
      <c r="H65" s="200">
        <f t="shared" si="13"/>
        <v>0.1211567752677314</v>
      </c>
      <c r="I65" s="218">
        <v>846905</v>
      </c>
      <c r="J65" s="200">
        <f t="shared" si="14"/>
        <v>0.28250756068245159</v>
      </c>
      <c r="K65" s="218">
        <v>55696500</v>
      </c>
      <c r="L65" s="189">
        <f t="shared" si="15"/>
        <v>1.3607502843253128</v>
      </c>
      <c r="M65" s="186">
        <f t="shared" si="16"/>
        <v>1.5205713105850458E-2</v>
      </c>
      <c r="N65" s="184">
        <f t="shared" si="17"/>
        <v>2536.0703722463682</v>
      </c>
    </row>
    <row r="66" spans="1:14" s="120" customFormat="1" ht="15.6">
      <c r="A66" s="173" t="s">
        <v>306</v>
      </c>
      <c r="B66" s="238" t="s">
        <v>37</v>
      </c>
      <c r="C66" s="154">
        <v>51162606</v>
      </c>
      <c r="D66" s="96">
        <v>51712723</v>
      </c>
      <c r="E66" s="154">
        <v>287800</v>
      </c>
      <c r="F66" s="154">
        <v>302564.35000000003</v>
      </c>
      <c r="G66" s="174">
        <v>43765</v>
      </c>
      <c r="H66" s="200">
        <f t="shared" si="13"/>
        <v>0.15206740792216816</v>
      </c>
      <c r="I66" s="218">
        <v>129942</v>
      </c>
      <c r="J66" s="200">
        <f t="shared" si="14"/>
        <v>0.42946897081562974</v>
      </c>
      <c r="K66" s="218">
        <v>5157440</v>
      </c>
      <c r="L66" s="189">
        <f t="shared" si="15"/>
        <v>1.9690848851822231</v>
      </c>
      <c r="M66" s="186">
        <f t="shared" si="16"/>
        <v>2.5195058013277906E-2</v>
      </c>
      <c r="N66" s="184">
        <f t="shared" si="17"/>
        <v>2512.7665390971579</v>
      </c>
    </row>
    <row r="67" spans="1:14" s="120" customFormat="1" ht="15.6">
      <c r="A67" s="173" t="s">
        <v>306</v>
      </c>
      <c r="B67" s="237" t="s">
        <v>112</v>
      </c>
      <c r="C67" s="154">
        <v>7177850</v>
      </c>
      <c r="D67" s="96">
        <v>7267052</v>
      </c>
      <c r="E67" s="154">
        <v>39830</v>
      </c>
      <c r="F67" s="154">
        <v>40140.9</v>
      </c>
      <c r="G67" s="174">
        <v>2279</v>
      </c>
      <c r="H67" s="200">
        <f t="shared" si="13"/>
        <v>5.7218177253326639E-2</v>
      </c>
      <c r="I67" s="218">
        <v>16629</v>
      </c>
      <c r="J67" s="200">
        <f t="shared" si="14"/>
        <v>0.41426574889950152</v>
      </c>
      <c r="K67" s="218">
        <v>468025</v>
      </c>
      <c r="L67" s="189">
        <f t="shared" si="15"/>
        <v>6.2966213251426062</v>
      </c>
      <c r="M67" s="186">
        <f t="shared" si="16"/>
        <v>3.5530153303776506E-2</v>
      </c>
      <c r="N67" s="184">
        <f t="shared" si="17"/>
        <v>2288.2731539556894</v>
      </c>
    </row>
    <row r="68" spans="1:14" s="120" customFormat="1" ht="15.6">
      <c r="A68" s="173" t="s">
        <v>306</v>
      </c>
      <c r="B68" s="238" t="s">
        <v>36</v>
      </c>
      <c r="C68" s="154">
        <v>129631355</v>
      </c>
      <c r="D68" s="96">
        <v>131004884</v>
      </c>
      <c r="E68" s="154">
        <v>792340</v>
      </c>
      <c r="F68" s="154">
        <v>824117.4</v>
      </c>
      <c r="G68" s="174">
        <v>126851</v>
      </c>
      <c r="H68" s="200">
        <f t="shared" si="13"/>
        <v>0.16009667566953581</v>
      </c>
      <c r="I68" s="218">
        <v>299428</v>
      </c>
      <c r="J68" s="200">
        <f t="shared" si="14"/>
        <v>0.36333172919295237</v>
      </c>
      <c r="K68" s="218">
        <v>3979723</v>
      </c>
      <c r="L68" s="189">
        <f t="shared" si="15"/>
        <v>1.3604701579017904</v>
      </c>
      <c r="M68" s="186">
        <f t="shared" si="16"/>
        <v>7.5238402270710797E-2</v>
      </c>
      <c r="N68" s="184">
        <f t="shared" si="17"/>
        <v>2285.6247099917282</v>
      </c>
    </row>
    <row r="69" spans="1:14" s="120" customFormat="1" ht="15.6">
      <c r="A69" s="173" t="s">
        <v>306</v>
      </c>
      <c r="B69" s="237" t="s">
        <v>273</v>
      </c>
      <c r="C69" s="154">
        <v>375118</v>
      </c>
      <c r="D69" s="96">
        <v>374830</v>
      </c>
      <c r="E69" s="154">
        <v>3751.1800000000003</v>
      </c>
      <c r="F69" s="154">
        <v>3456</v>
      </c>
      <c r="G69" s="174">
        <v>43</v>
      </c>
      <c r="H69" s="200">
        <f t="shared" si="13"/>
        <v>1.146305962390501E-2</v>
      </c>
      <c r="I69" s="218">
        <v>779</v>
      </c>
      <c r="J69" s="200">
        <f t="shared" si="14"/>
        <v>0.22540509259259259</v>
      </c>
      <c r="K69" s="218">
        <v>48473</v>
      </c>
      <c r="L69" s="189">
        <f t="shared" si="15"/>
        <v>17.11627906976744</v>
      </c>
      <c r="M69" s="186">
        <f t="shared" si="16"/>
        <v>1.6070802302312628E-2</v>
      </c>
      <c r="N69" s="184">
        <f t="shared" si="17"/>
        <v>2078.275484886482</v>
      </c>
    </row>
    <row r="70" spans="1:14" s="120" customFormat="1" ht="15.6">
      <c r="A70" s="173" t="s">
        <v>306</v>
      </c>
      <c r="B70" s="237" t="s">
        <v>120</v>
      </c>
      <c r="C70" s="154">
        <v>1401800</v>
      </c>
      <c r="D70" s="96">
        <v>1406318</v>
      </c>
      <c r="E70" s="154">
        <v>12070</v>
      </c>
      <c r="F70" s="154">
        <v>12296.844591999999</v>
      </c>
      <c r="G70" s="174">
        <v>127</v>
      </c>
      <c r="H70" s="200">
        <f t="shared" si="13"/>
        <v>1.052195526097763E-2</v>
      </c>
      <c r="I70" s="218">
        <v>2869</v>
      </c>
      <c r="J70" s="200">
        <f t="shared" si="14"/>
        <v>0.2333118857065572</v>
      </c>
      <c r="K70" s="218">
        <v>91899</v>
      </c>
      <c r="L70" s="189">
        <f t="shared" si="15"/>
        <v>21.590551181102363</v>
      </c>
      <c r="M70" s="186">
        <f t="shared" si="16"/>
        <v>3.1219055702455957E-2</v>
      </c>
      <c r="N70" s="184">
        <f t="shared" si="17"/>
        <v>2040.0791286181361</v>
      </c>
    </row>
    <row r="71" spans="1:14" s="120" customFormat="1" ht="15.6">
      <c r="A71" s="173" t="s">
        <v>306</v>
      </c>
      <c r="B71" s="238" t="s">
        <v>29</v>
      </c>
      <c r="C71" s="154">
        <v>19200561</v>
      </c>
      <c r="D71" s="96">
        <v>19366210</v>
      </c>
      <c r="E71" s="154">
        <v>120140</v>
      </c>
      <c r="F71" s="154">
        <v>124059.94125999999</v>
      </c>
      <c r="G71" s="174">
        <v>16724</v>
      </c>
      <c r="H71" s="200">
        <f t="shared" si="13"/>
        <v>0.13920426169468952</v>
      </c>
      <c r="I71" s="218">
        <v>39115</v>
      </c>
      <c r="J71" s="200">
        <f t="shared" si="14"/>
        <v>0.31529113751572962</v>
      </c>
      <c r="K71" s="218">
        <v>1806494</v>
      </c>
      <c r="L71" s="189">
        <f t="shared" si="15"/>
        <v>1.3388543410667304</v>
      </c>
      <c r="M71" s="186">
        <f t="shared" si="16"/>
        <v>2.1652438369571113E-2</v>
      </c>
      <c r="N71" s="184">
        <f t="shared" si="17"/>
        <v>2019.755026925764</v>
      </c>
    </row>
    <row r="72" spans="1:14" s="120" customFormat="1" ht="15.6">
      <c r="A72" s="173" t="s">
        <v>306</v>
      </c>
      <c r="B72" s="237" t="s">
        <v>166</v>
      </c>
      <c r="C72" s="154">
        <v>589337</v>
      </c>
      <c r="D72" s="96">
        <v>594647</v>
      </c>
      <c r="E72" s="154">
        <v>4370</v>
      </c>
      <c r="F72" s="154">
        <v>4248</v>
      </c>
      <c r="G72" s="174">
        <v>123</v>
      </c>
      <c r="H72" s="200">
        <f t="shared" si="13"/>
        <v>2.8146453089244853E-2</v>
      </c>
      <c r="I72" s="218">
        <v>1189</v>
      </c>
      <c r="J72" s="200">
        <f t="shared" si="14"/>
        <v>0.27989642184557439</v>
      </c>
      <c r="K72" s="218">
        <v>52446</v>
      </c>
      <c r="L72" s="189">
        <f t="shared" si="15"/>
        <v>8.6666666666666661</v>
      </c>
      <c r="M72" s="186">
        <f t="shared" si="16"/>
        <v>2.2670937726423368E-2</v>
      </c>
      <c r="N72" s="184">
        <f t="shared" si="17"/>
        <v>1999.5055890301305</v>
      </c>
    </row>
    <row r="73" spans="1:14" s="120" customFormat="1" ht="15.6">
      <c r="A73" s="173" t="s">
        <v>306</v>
      </c>
      <c r="B73" s="239" t="s">
        <v>276</v>
      </c>
      <c r="C73" s="154">
        <v>39010</v>
      </c>
      <c r="D73" s="96">
        <v>39688</v>
      </c>
      <c r="E73" s="154">
        <v>390.1</v>
      </c>
      <c r="F73" s="154">
        <v>406.8</v>
      </c>
      <c r="G73" s="174">
        <v>27</v>
      </c>
      <c r="H73" s="200">
        <f t="shared" si="13"/>
        <v>6.9213022301973848E-2</v>
      </c>
      <c r="I73" s="218">
        <v>75</v>
      </c>
      <c r="J73" s="200">
        <f t="shared" si="14"/>
        <v>0.18436578171091444</v>
      </c>
      <c r="K73" s="218">
        <v>5301</v>
      </c>
      <c r="L73" s="189">
        <f t="shared" si="15"/>
        <v>1.7777777777777777</v>
      </c>
      <c r="M73" s="186">
        <f t="shared" si="16"/>
        <v>1.4148273910582909E-2</v>
      </c>
      <c r="N73" s="184">
        <f t="shared" si="17"/>
        <v>1889.739971779883</v>
      </c>
    </row>
    <row r="74" spans="1:14" s="120" customFormat="1" ht="15.6">
      <c r="A74" s="173" t="s">
        <v>306</v>
      </c>
      <c r="B74" s="239" t="s">
        <v>195</v>
      </c>
      <c r="C74" s="154">
        <v>400159</v>
      </c>
      <c r="D74" s="96">
        <v>400226</v>
      </c>
      <c r="E74" s="154">
        <v>4001.59</v>
      </c>
      <c r="F74" s="154">
        <v>4154</v>
      </c>
      <c r="G74" s="174">
        <v>154</v>
      </c>
      <c r="H74" s="200">
        <f t="shared" si="13"/>
        <v>3.8484702330823496E-2</v>
      </c>
      <c r="I74" s="218">
        <v>750</v>
      </c>
      <c r="J74" s="200">
        <f t="shared" si="14"/>
        <v>0.18054886856042368</v>
      </c>
      <c r="K74" s="218">
        <v>56035</v>
      </c>
      <c r="L74" s="189">
        <f t="shared" si="15"/>
        <v>3.8701298701298703</v>
      </c>
      <c r="M74" s="186">
        <f t="shared" si="16"/>
        <v>1.3384491835459981E-2</v>
      </c>
      <c r="N74" s="184">
        <f t="shared" si="17"/>
        <v>1873.9412232088869</v>
      </c>
    </row>
    <row r="75" spans="1:14" s="120" customFormat="1" ht="15.6">
      <c r="A75" s="173" t="s">
        <v>306</v>
      </c>
      <c r="B75" s="239" t="s">
        <v>48</v>
      </c>
      <c r="C75" s="154">
        <v>17782202</v>
      </c>
      <c r="D75" s="96">
        <v>18056820</v>
      </c>
      <c r="E75" s="154">
        <v>90330</v>
      </c>
      <c r="F75" s="154">
        <v>96116.299999999988</v>
      </c>
      <c r="G75" s="174">
        <v>14059</v>
      </c>
      <c r="H75" s="200">
        <f t="shared" si="13"/>
        <v>0.15564042953614524</v>
      </c>
      <c r="I75" s="218">
        <v>33681</v>
      </c>
      <c r="J75" s="200">
        <f t="shared" si="14"/>
        <v>0.35041923170159489</v>
      </c>
      <c r="K75" s="218">
        <v>549418</v>
      </c>
      <c r="L75" s="189">
        <f t="shared" si="15"/>
        <v>1.3956895938544704</v>
      </c>
      <c r="M75" s="186">
        <f t="shared" si="16"/>
        <v>6.1303051592776353E-2</v>
      </c>
      <c r="N75" s="184">
        <f t="shared" si="17"/>
        <v>1865.2786038737718</v>
      </c>
    </row>
    <row r="76" spans="1:14" s="120" customFormat="1" ht="15.6">
      <c r="A76" s="173" t="s">
        <v>306</v>
      </c>
      <c r="B76" s="237" t="s">
        <v>135</v>
      </c>
      <c r="C76" s="154">
        <v>395179</v>
      </c>
      <c r="D76" s="96">
        <v>398980</v>
      </c>
      <c r="E76" s="154">
        <v>2730</v>
      </c>
      <c r="F76" s="154">
        <v>2802.43552</v>
      </c>
      <c r="G76" s="174">
        <v>171</v>
      </c>
      <c r="H76" s="200">
        <f t="shared" si="13"/>
        <v>6.2637362637362637E-2</v>
      </c>
      <c r="I76" s="218">
        <v>717</v>
      </c>
      <c r="J76" s="200">
        <f t="shared" si="14"/>
        <v>0.25584888390224231</v>
      </c>
      <c r="K76" s="218">
        <v>24476</v>
      </c>
      <c r="L76" s="189">
        <f t="shared" si="15"/>
        <v>3.192982456140351</v>
      </c>
      <c r="M76" s="186">
        <f t="shared" si="16"/>
        <v>2.9294002287955548E-2</v>
      </c>
      <c r="N76" s="184">
        <f t="shared" si="17"/>
        <v>1797.0825605293498</v>
      </c>
    </row>
    <row r="77" spans="1:14" s="120" customFormat="1" ht="15.75" customHeight="1">
      <c r="A77" s="173" t="s">
        <v>306</v>
      </c>
      <c r="B77" s="237" t="s">
        <v>295</v>
      </c>
      <c r="C77" s="154">
        <v>62162</v>
      </c>
      <c r="D77" s="96">
        <v>61936</v>
      </c>
      <c r="E77" s="154">
        <v>621.62</v>
      </c>
      <c r="F77" s="154">
        <v>610.20000000000005</v>
      </c>
      <c r="G77" s="174">
        <v>10</v>
      </c>
      <c r="H77" s="200">
        <f t="shared" si="13"/>
        <v>1.6086998487822142E-2</v>
      </c>
      <c r="I77" s="218">
        <v>110</v>
      </c>
      <c r="J77" s="200">
        <f t="shared" si="14"/>
        <v>0.18026876433956079</v>
      </c>
      <c r="K77" s="218">
        <v>6420</v>
      </c>
      <c r="L77" s="189">
        <f t="shared" si="15"/>
        <v>10</v>
      </c>
      <c r="M77" s="186">
        <f t="shared" si="16"/>
        <v>1.7133956386292833E-2</v>
      </c>
      <c r="N77" s="184">
        <f t="shared" si="17"/>
        <v>1776.0268664427797</v>
      </c>
    </row>
    <row r="78" spans="1:14" s="120" customFormat="1" ht="15.6">
      <c r="A78" s="173" t="s">
        <v>306</v>
      </c>
      <c r="B78" s="237" t="s">
        <v>93</v>
      </c>
      <c r="C78" s="154">
        <v>3479873</v>
      </c>
      <c r="D78" s="96">
        <v>3491883</v>
      </c>
      <c r="E78" s="154">
        <v>32910</v>
      </c>
      <c r="F78" s="154">
        <v>33099.558957000001</v>
      </c>
      <c r="G78" s="174">
        <v>201</v>
      </c>
      <c r="H78" s="200">
        <f t="shared" si="13"/>
        <v>6.1075660893345485E-3</v>
      </c>
      <c r="I78" s="218">
        <v>6170</v>
      </c>
      <c r="J78" s="200">
        <f t="shared" si="14"/>
        <v>0.18640731763270665</v>
      </c>
      <c r="K78" s="218">
        <v>413383</v>
      </c>
      <c r="L78" s="189">
        <f t="shared" si="15"/>
        <v>29.696517412935325</v>
      </c>
      <c r="M78" s="186">
        <f t="shared" si="16"/>
        <v>1.4925625872375012E-2</v>
      </c>
      <c r="N78" s="184">
        <f t="shared" si="17"/>
        <v>1766.9549638404264</v>
      </c>
    </row>
    <row r="79" spans="1:14" s="120" customFormat="1" ht="15.6">
      <c r="A79" s="173" t="s">
        <v>306</v>
      </c>
      <c r="B79" s="237" t="s">
        <v>161</v>
      </c>
      <c r="C79" s="154">
        <v>112789</v>
      </c>
      <c r="D79" s="96">
        <v>113311</v>
      </c>
      <c r="E79" s="154">
        <v>1080</v>
      </c>
      <c r="F79" s="154">
        <v>1096.2</v>
      </c>
      <c r="G79" s="174">
        <v>0</v>
      </c>
      <c r="H79" s="200">
        <f t="shared" si="13"/>
        <v>0</v>
      </c>
      <c r="I79" s="218">
        <v>200</v>
      </c>
      <c r="J79" s="200">
        <f t="shared" si="14"/>
        <v>0.18244845831052728</v>
      </c>
      <c r="K79" s="218">
        <v>6299</v>
      </c>
      <c r="L79" s="189" t="e">
        <f t="shared" si="15"/>
        <v>#DIV/0!</v>
      </c>
      <c r="M79" s="186">
        <f t="shared" si="16"/>
        <v>3.1751071598666455E-2</v>
      </c>
      <c r="N79" s="184">
        <f t="shared" si="17"/>
        <v>1765.0537017588761</v>
      </c>
    </row>
    <row r="80" spans="1:14" s="120" customFormat="1" ht="15.6">
      <c r="A80" s="173" t="s">
        <v>306</v>
      </c>
      <c r="B80" s="237" t="s">
        <v>275</v>
      </c>
      <c r="C80" s="154">
        <v>106997</v>
      </c>
      <c r="D80" s="96">
        <v>107451</v>
      </c>
      <c r="E80" s="154">
        <v>1069.97</v>
      </c>
      <c r="F80" s="154">
        <v>1016.056656</v>
      </c>
      <c r="G80" s="174">
        <v>49</v>
      </c>
      <c r="H80" s="200">
        <f t="shared" si="13"/>
        <v>4.5795676514294795E-2</v>
      </c>
      <c r="I80" s="218">
        <v>181</v>
      </c>
      <c r="J80" s="200">
        <f t="shared" si="14"/>
        <v>0.17813967255778698</v>
      </c>
      <c r="K80" s="218">
        <v>20461</v>
      </c>
      <c r="L80" s="189">
        <f t="shared" si="15"/>
        <v>2.693877551020408</v>
      </c>
      <c r="M80" s="186">
        <f t="shared" si="16"/>
        <v>8.8460974536923899E-3</v>
      </c>
      <c r="N80" s="184">
        <f t="shared" si="17"/>
        <v>1684.4887437064335</v>
      </c>
    </row>
    <row r="81" spans="1:14" s="120" customFormat="1" ht="15.6">
      <c r="A81" s="173" t="s">
        <v>306</v>
      </c>
      <c r="B81" s="238" t="s">
        <v>35</v>
      </c>
      <c r="C81" s="154">
        <v>4350084</v>
      </c>
      <c r="D81" s="96">
        <v>4419796</v>
      </c>
      <c r="E81" s="154">
        <v>22170</v>
      </c>
      <c r="F81" s="154">
        <v>22868.024504000001</v>
      </c>
      <c r="G81" s="174">
        <v>4103</v>
      </c>
      <c r="H81" s="200">
        <f t="shared" si="13"/>
        <v>0.1850699142986017</v>
      </c>
      <c r="I81" s="218">
        <v>7428</v>
      </c>
      <c r="J81" s="200">
        <f t="shared" si="14"/>
        <v>0.32482036210433124</v>
      </c>
      <c r="K81" s="218">
        <v>495920</v>
      </c>
      <c r="L81" s="189">
        <f t="shared" si="15"/>
        <v>0.81038264684377281</v>
      </c>
      <c r="M81" s="186">
        <f t="shared" si="16"/>
        <v>1.4978222293918373E-2</v>
      </c>
      <c r="N81" s="184">
        <f t="shared" si="17"/>
        <v>1680.62055352781</v>
      </c>
    </row>
    <row r="82" spans="1:14" s="120" customFormat="1" ht="15.6">
      <c r="A82" s="173" t="s">
        <v>306</v>
      </c>
      <c r="B82" s="237" t="s">
        <v>94</v>
      </c>
      <c r="C82" s="154">
        <v>11755520</v>
      </c>
      <c r="D82" s="96">
        <v>11918153</v>
      </c>
      <c r="E82" s="154">
        <v>78960</v>
      </c>
      <c r="F82" s="154">
        <v>79327.226368000003</v>
      </c>
      <c r="G82" s="174">
        <v>9186</v>
      </c>
      <c r="H82" s="200">
        <f t="shared" si="13"/>
        <v>0.11633738601823708</v>
      </c>
      <c r="I82" s="218">
        <v>19680</v>
      </c>
      <c r="J82" s="200">
        <f t="shared" si="14"/>
        <v>0.248086324217416</v>
      </c>
      <c r="K82" s="218">
        <v>599753</v>
      </c>
      <c r="L82" s="189">
        <f t="shared" si="15"/>
        <v>1.1423905943827564</v>
      </c>
      <c r="M82" s="186">
        <f t="shared" si="16"/>
        <v>3.2813508227553675E-2</v>
      </c>
      <c r="N82" s="184">
        <f t="shared" si="17"/>
        <v>1651.2625739911209</v>
      </c>
    </row>
    <row r="83" spans="1:14" s="120" customFormat="1" ht="15.6">
      <c r="A83" s="173" t="s">
        <v>306</v>
      </c>
      <c r="B83" s="237" t="s">
        <v>280</v>
      </c>
      <c r="C83" s="154">
        <v>184056</v>
      </c>
      <c r="D83" s="96">
        <v>184895</v>
      </c>
      <c r="E83" s="154">
        <v>1350</v>
      </c>
      <c r="F83" s="154">
        <v>1508.0036200000002</v>
      </c>
      <c r="G83" s="174">
        <v>5</v>
      </c>
      <c r="H83" s="200">
        <f t="shared" si="13"/>
        <v>3.7037037037037038E-3</v>
      </c>
      <c r="I83" s="218">
        <v>295</v>
      </c>
      <c r="J83" s="200">
        <f t="shared" si="14"/>
        <v>0.19562287257639338</v>
      </c>
      <c r="K83" s="218">
        <v>13570</v>
      </c>
      <c r="L83" s="189">
        <f t="shared" si="15"/>
        <v>58</v>
      </c>
      <c r="M83" s="186">
        <f t="shared" si="16"/>
        <v>2.1739130434782608E-2</v>
      </c>
      <c r="N83" s="184">
        <f t="shared" si="17"/>
        <v>1595.5001487330646</v>
      </c>
    </row>
    <row r="84" spans="1:14" s="120" customFormat="1" ht="15.6">
      <c r="A84" s="173" t="s">
        <v>306</v>
      </c>
      <c r="B84" s="237" t="s">
        <v>153</v>
      </c>
      <c r="C84" s="154">
        <v>401394</v>
      </c>
      <c r="D84" s="96">
        <v>408845</v>
      </c>
      <c r="E84" s="154">
        <v>1910</v>
      </c>
      <c r="F84" s="154">
        <v>1903.5823199999998</v>
      </c>
      <c r="G84" s="174">
        <v>249</v>
      </c>
      <c r="H84" s="200">
        <f t="shared" si="13"/>
        <v>0.13036649214659685</v>
      </c>
      <c r="I84" s="218">
        <v>602</v>
      </c>
      <c r="J84" s="200">
        <f t="shared" si="14"/>
        <v>0.31624584535960604</v>
      </c>
      <c r="K84" s="218">
        <v>32840</v>
      </c>
      <c r="L84" s="189">
        <f t="shared" si="15"/>
        <v>1.4176706827309238</v>
      </c>
      <c r="M84" s="186">
        <f t="shared" si="16"/>
        <v>1.833130328867235E-2</v>
      </c>
      <c r="N84" s="184">
        <f t="shared" si="17"/>
        <v>1472.4406559943254</v>
      </c>
    </row>
    <row r="85" spans="1:14" s="120" customFormat="1" ht="15.6">
      <c r="A85" s="173" t="s">
        <v>306</v>
      </c>
      <c r="B85" s="237" t="s">
        <v>87</v>
      </c>
      <c r="C85" s="154">
        <v>5118053</v>
      </c>
      <c r="D85" s="96">
        <v>5165071</v>
      </c>
      <c r="E85" s="154">
        <v>26600</v>
      </c>
      <c r="F85" s="154">
        <v>28180.627376</v>
      </c>
      <c r="G85" s="174">
        <v>2185</v>
      </c>
      <c r="H85" s="200">
        <f t="shared" si="13"/>
        <v>8.2142857142857142E-2</v>
      </c>
      <c r="I85" s="218">
        <v>7353</v>
      </c>
      <c r="J85" s="200">
        <f t="shared" si="14"/>
        <v>0.26092392840984707</v>
      </c>
      <c r="K85" s="218">
        <v>570556</v>
      </c>
      <c r="L85" s="189">
        <f t="shared" si="15"/>
        <v>2.3652173913043479</v>
      </c>
      <c r="M85" s="186">
        <f t="shared" si="16"/>
        <v>1.2887429104242178E-2</v>
      </c>
      <c r="N85" s="184">
        <f t="shared" si="17"/>
        <v>1423.6009534041254</v>
      </c>
    </row>
    <row r="86" spans="1:14" s="120" customFormat="1" ht="15.6">
      <c r="A86" s="173" t="s">
        <v>306</v>
      </c>
      <c r="B86" s="237" t="s">
        <v>132</v>
      </c>
      <c r="C86" s="154">
        <v>788492</v>
      </c>
      <c r="D86" s="96">
        <v>792291</v>
      </c>
      <c r="E86" s="154">
        <v>6020</v>
      </c>
      <c r="F86" s="154">
        <v>6699.6126959999992</v>
      </c>
      <c r="G86" s="174">
        <v>164</v>
      </c>
      <c r="H86" s="200">
        <f t="shared" si="13"/>
        <v>2.7242524916943522E-2</v>
      </c>
      <c r="I86" s="218">
        <v>1054</v>
      </c>
      <c r="J86" s="200">
        <f t="shared" si="14"/>
        <v>0.1573225271110508</v>
      </c>
      <c r="K86" s="218">
        <v>39573</v>
      </c>
      <c r="L86" s="189">
        <f t="shared" si="15"/>
        <v>5.4268292682926829</v>
      </c>
      <c r="M86" s="186">
        <f t="shared" si="16"/>
        <v>2.6634321380739394E-2</v>
      </c>
      <c r="N86" s="184">
        <f t="shared" si="17"/>
        <v>1330.3192892510453</v>
      </c>
    </row>
    <row r="87" spans="1:14" s="120" customFormat="1" ht="15.6">
      <c r="A87" s="173" t="s">
        <v>306</v>
      </c>
      <c r="B87" s="242" t="s">
        <v>277</v>
      </c>
      <c r="C87" s="154">
        <v>43127</v>
      </c>
      <c r="D87" s="96">
        <v>43622</v>
      </c>
      <c r="E87" s="154">
        <v>431.27</v>
      </c>
      <c r="F87" s="154">
        <v>412.48963199999997</v>
      </c>
      <c r="G87" s="174">
        <v>12</v>
      </c>
      <c r="H87" s="200">
        <f t="shared" si="13"/>
        <v>2.7824796531175366E-2</v>
      </c>
      <c r="I87" s="218">
        <v>58</v>
      </c>
      <c r="J87" s="200">
        <f t="shared" si="14"/>
        <v>0.14060959476431156</v>
      </c>
      <c r="K87" s="218">
        <v>4250</v>
      </c>
      <c r="L87" s="189">
        <f t="shared" si="15"/>
        <v>3.8333333333333335</v>
      </c>
      <c r="M87" s="186">
        <f t="shared" si="16"/>
        <v>1.3647058823529411E-2</v>
      </c>
      <c r="N87" s="184">
        <f t="shared" si="17"/>
        <v>1329.60432809133</v>
      </c>
    </row>
    <row r="88" spans="1:14" s="120" customFormat="1" ht="15.6">
      <c r="A88" s="173" t="s">
        <v>306</v>
      </c>
      <c r="B88" s="237" t="s">
        <v>174</v>
      </c>
      <c r="C88" s="154">
        <v>30334</v>
      </c>
      <c r="D88" s="96">
        <v>30536</v>
      </c>
      <c r="E88" s="154">
        <v>303.34000000000003</v>
      </c>
      <c r="F88" s="154">
        <v>288.74841599999996</v>
      </c>
      <c r="G88" s="174">
        <v>1</v>
      </c>
      <c r="H88" s="200">
        <f t="shared" si="13"/>
        <v>3.2966308432781696E-3</v>
      </c>
      <c r="I88" s="218">
        <v>39</v>
      </c>
      <c r="J88" s="200">
        <f t="shared" si="14"/>
        <v>0.1350656759966434</v>
      </c>
      <c r="K88" s="218">
        <v>3492</v>
      </c>
      <c r="L88" s="189">
        <f t="shared" si="15"/>
        <v>38</v>
      </c>
      <c r="M88" s="186">
        <f t="shared" si="16"/>
        <v>1.1168384879725086E-2</v>
      </c>
      <c r="N88" s="184">
        <f t="shared" si="17"/>
        <v>1277.18103222426</v>
      </c>
    </row>
    <row r="89" spans="1:14" s="120" customFormat="1" ht="15.6">
      <c r="A89" s="173" t="s">
        <v>306</v>
      </c>
      <c r="B89" s="239" t="s">
        <v>279</v>
      </c>
      <c r="C89" s="154">
        <v>98346</v>
      </c>
      <c r="D89" s="96">
        <v>99164</v>
      </c>
      <c r="E89" s="154">
        <v>640</v>
      </c>
      <c r="F89" s="154">
        <v>648.33423200000004</v>
      </c>
      <c r="G89" s="174">
        <v>5</v>
      </c>
      <c r="H89" s="200">
        <f t="shared" si="13"/>
        <v>7.8125E-3</v>
      </c>
      <c r="I89" s="218">
        <v>119</v>
      </c>
      <c r="J89" s="200">
        <f t="shared" si="14"/>
        <v>0.18354730342234959</v>
      </c>
      <c r="K89" s="218">
        <v>4283</v>
      </c>
      <c r="L89" s="189">
        <f t="shared" si="15"/>
        <v>22.8</v>
      </c>
      <c r="M89" s="186">
        <f t="shared" si="16"/>
        <v>2.7784263366798973E-2</v>
      </c>
      <c r="N89" s="184">
        <f t="shared" si="17"/>
        <v>1200.0322697753218</v>
      </c>
    </row>
    <row r="90" spans="1:14" s="120" customFormat="1" ht="15.6">
      <c r="A90" s="173" t="s">
        <v>306</v>
      </c>
      <c r="B90" s="237" t="s">
        <v>160</v>
      </c>
      <c r="C90" s="154">
        <v>164436</v>
      </c>
      <c r="D90" s="96">
        <v>165106</v>
      </c>
      <c r="E90" s="154">
        <v>1644.3600000000001</v>
      </c>
      <c r="F90" s="154">
        <v>1509.5641580000001</v>
      </c>
      <c r="G90" s="174">
        <v>16</v>
      </c>
      <c r="H90" s="200">
        <f t="shared" si="13"/>
        <v>9.730229390157873E-3</v>
      </c>
      <c r="I90" s="218">
        <v>189</v>
      </c>
      <c r="J90" s="200">
        <f t="shared" si="14"/>
        <v>0.12520170076799081</v>
      </c>
      <c r="K90" s="218">
        <v>21325</v>
      </c>
      <c r="L90" s="189">
        <f t="shared" si="15"/>
        <v>10.8125</v>
      </c>
      <c r="M90" s="186">
        <f t="shared" si="16"/>
        <v>8.8628370457209844E-3</v>
      </c>
      <c r="N90" s="184">
        <f t="shared" si="17"/>
        <v>1144.7191501217401</v>
      </c>
    </row>
    <row r="91" spans="1:14" s="120" customFormat="1" ht="15.6">
      <c r="A91" s="173" t="s">
        <v>306</v>
      </c>
      <c r="B91" s="239" t="s">
        <v>268</v>
      </c>
      <c r="C91" s="154">
        <v>302771</v>
      </c>
      <c r="D91" s="96">
        <v>310911</v>
      </c>
      <c r="E91" s="154">
        <v>3027.71</v>
      </c>
      <c r="F91" s="154">
        <v>3256</v>
      </c>
      <c r="G91" s="174">
        <v>71</v>
      </c>
      <c r="H91" s="200">
        <f t="shared" si="13"/>
        <v>2.3450066221665879E-2</v>
      </c>
      <c r="I91" s="218">
        <v>339</v>
      </c>
      <c r="J91" s="200">
        <f t="shared" si="14"/>
        <v>0.10411547911547911</v>
      </c>
      <c r="K91" s="218">
        <v>48937</v>
      </c>
      <c r="L91" s="189">
        <f t="shared" si="15"/>
        <v>3.7746478873239435</v>
      </c>
      <c r="M91" s="186">
        <f t="shared" si="16"/>
        <v>6.927273841878333E-3</v>
      </c>
      <c r="N91" s="184">
        <f t="shared" si="17"/>
        <v>1090.3441820971275</v>
      </c>
    </row>
    <row r="92" spans="1:14" s="120" customFormat="1" ht="15.6">
      <c r="A92" s="173" t="s">
        <v>306</v>
      </c>
      <c r="B92" s="237" t="s">
        <v>95</v>
      </c>
      <c r="C92" s="154">
        <v>9986525</v>
      </c>
      <c r="D92" s="96">
        <v>10148267</v>
      </c>
      <c r="E92" s="154">
        <v>44530</v>
      </c>
      <c r="F92" s="154">
        <v>45287.76</v>
      </c>
      <c r="G92" s="174">
        <v>3173</v>
      </c>
      <c r="H92" s="200">
        <f t="shared" si="13"/>
        <v>7.1255333483045136E-2</v>
      </c>
      <c r="I92" s="218">
        <v>10434</v>
      </c>
      <c r="J92" s="200">
        <f t="shared" si="14"/>
        <v>0.23039337781334293</v>
      </c>
      <c r="K92" s="218">
        <v>379542</v>
      </c>
      <c r="L92" s="189">
        <f t="shared" si="15"/>
        <v>2.288370627166719</v>
      </c>
      <c r="M92" s="186">
        <f t="shared" si="16"/>
        <v>2.7491028660859666E-2</v>
      </c>
      <c r="N92" s="184">
        <f t="shared" si="17"/>
        <v>1028.1558417806705</v>
      </c>
    </row>
    <row r="93" spans="1:14" s="120" customFormat="1" ht="15.6">
      <c r="A93" s="173" t="s">
        <v>306</v>
      </c>
      <c r="B93" s="237" t="s">
        <v>129</v>
      </c>
      <c r="C93" s="154">
        <v>287554</v>
      </c>
      <c r="D93" s="96">
        <v>287903</v>
      </c>
      <c r="E93" s="154">
        <v>2620</v>
      </c>
      <c r="F93" s="154">
        <v>2639.2068009999998</v>
      </c>
      <c r="G93" s="174">
        <v>7</v>
      </c>
      <c r="H93" s="200">
        <f t="shared" si="13"/>
        <v>2.6717557251908397E-3</v>
      </c>
      <c r="I93" s="218">
        <v>260</v>
      </c>
      <c r="J93" s="200">
        <f t="shared" si="14"/>
        <v>9.8514447561095092E-2</v>
      </c>
      <c r="K93" s="218">
        <v>28565</v>
      </c>
      <c r="L93" s="189">
        <f t="shared" si="15"/>
        <v>36.142857142857146</v>
      </c>
      <c r="M93" s="186">
        <f t="shared" si="16"/>
        <v>9.1020479607911778E-3</v>
      </c>
      <c r="N93" s="184">
        <f t="shared" si="17"/>
        <v>903.08194079255861</v>
      </c>
    </row>
    <row r="94" spans="1:14" s="120" customFormat="1" ht="15.6">
      <c r="A94" s="173" t="s">
        <v>306</v>
      </c>
      <c r="B94" s="237" t="s">
        <v>110</v>
      </c>
      <c r="C94" s="154">
        <v>18088599</v>
      </c>
      <c r="D94" s="96">
        <v>18430939</v>
      </c>
      <c r="E94" s="154">
        <v>84340</v>
      </c>
      <c r="F94" s="154">
        <v>85585</v>
      </c>
      <c r="G94" s="174">
        <v>4827</v>
      </c>
      <c r="H94" s="200">
        <f t="shared" ref="H94:H112" si="18">G94/E94</f>
        <v>5.7232629831633866E-2</v>
      </c>
      <c r="I94" s="218">
        <v>16107</v>
      </c>
      <c r="J94" s="200">
        <f t="shared" si="14"/>
        <v>0.18819886662382426</v>
      </c>
      <c r="K94" s="218">
        <v>628359</v>
      </c>
      <c r="L94" s="189">
        <f t="shared" ref="L94:L112" si="19">(I94-G94)/G94</f>
        <v>2.3368551895587322</v>
      </c>
      <c r="M94" s="186">
        <f t="shared" ref="M94:M112" si="20">I94/K94</f>
        <v>2.5633435663370781E-2</v>
      </c>
      <c r="N94" s="184">
        <f t="shared" ref="N94:N112" si="21">I94*1000000/D94</f>
        <v>873.91098196353425</v>
      </c>
    </row>
    <row r="95" spans="1:14" s="120" customFormat="1" ht="15.6">
      <c r="A95" s="173" t="s">
        <v>306</v>
      </c>
      <c r="B95" s="237" t="s">
        <v>116</v>
      </c>
      <c r="C95" s="154">
        <v>2967770</v>
      </c>
      <c r="D95" s="96">
        <v>2980691</v>
      </c>
      <c r="E95" s="154">
        <v>22530</v>
      </c>
      <c r="F95" s="154">
        <v>22999.38</v>
      </c>
      <c r="G95" s="174">
        <v>304</v>
      </c>
      <c r="H95" s="200">
        <f t="shared" si="18"/>
        <v>1.349312028406569E-2</v>
      </c>
      <c r="I95" s="218">
        <v>2473</v>
      </c>
      <c r="J95" s="200">
        <f t="shared" si="14"/>
        <v>0.10752463762066629</v>
      </c>
      <c r="K95" s="218">
        <v>93920</v>
      </c>
      <c r="L95" s="189">
        <f t="shared" si="19"/>
        <v>7.1348684210526319</v>
      </c>
      <c r="M95" s="186">
        <f t="shared" si="20"/>
        <v>2.6330919931856898E-2</v>
      </c>
      <c r="N95" s="184">
        <f t="shared" si="21"/>
        <v>829.67338781510728</v>
      </c>
    </row>
    <row r="96" spans="1:14" s="120" customFormat="1" ht="15.6">
      <c r="A96" s="173" t="s">
        <v>306</v>
      </c>
      <c r="B96" s="238" t="s">
        <v>24</v>
      </c>
      <c r="C96" s="154">
        <v>38005238</v>
      </c>
      <c r="D96" s="96">
        <v>38246525</v>
      </c>
      <c r="E96" s="154">
        <v>295370</v>
      </c>
      <c r="F96" s="154">
        <v>300196.97472500004</v>
      </c>
      <c r="G96" s="174">
        <v>15715</v>
      </c>
      <c r="H96" s="200">
        <f t="shared" si="18"/>
        <v>5.3204455428784235E-2</v>
      </c>
      <c r="I96" s="218">
        <v>30319</v>
      </c>
      <c r="J96" s="200">
        <f t="shared" si="14"/>
        <v>0.10099702046555992</v>
      </c>
      <c r="K96" s="218">
        <v>2183527</v>
      </c>
      <c r="L96" s="189">
        <f t="shared" si="19"/>
        <v>0.92930321349029588</v>
      </c>
      <c r="M96" s="186">
        <f t="shared" si="20"/>
        <v>1.3885333224640684E-2</v>
      </c>
      <c r="N96" s="184">
        <f t="shared" si="21"/>
        <v>792.72561363417981</v>
      </c>
    </row>
    <row r="97" spans="1:14" s="120" customFormat="1" ht="15.6">
      <c r="A97" s="173" t="s">
        <v>306</v>
      </c>
      <c r="B97" s="237" t="s">
        <v>80</v>
      </c>
      <c r="C97" s="154">
        <v>11326616</v>
      </c>
      <c r="D97" s="96">
        <v>11316278</v>
      </c>
      <c r="E97" s="154">
        <v>105270</v>
      </c>
      <c r="F97" s="154">
        <v>105447.59999999999</v>
      </c>
      <c r="G97" s="174">
        <v>146</v>
      </c>
      <c r="H97" s="200">
        <f t="shared" si="18"/>
        <v>1.3869098508596941E-3</v>
      </c>
      <c r="I97" s="218">
        <v>8322</v>
      </c>
      <c r="J97" s="200">
        <f t="shared" si="14"/>
        <v>7.892071512296156E-2</v>
      </c>
      <c r="K97" s="218">
        <v>966004</v>
      </c>
      <c r="L97" s="189">
        <f t="shared" si="19"/>
        <v>56</v>
      </c>
      <c r="M97" s="186">
        <f t="shared" si="20"/>
        <v>8.6148711599537894E-3</v>
      </c>
      <c r="N97" s="184">
        <f t="shared" si="21"/>
        <v>735.40080934738432</v>
      </c>
    </row>
    <row r="98" spans="1:14" s="120" customFormat="1" ht="15.6">
      <c r="A98" s="173" t="s">
        <v>306</v>
      </c>
      <c r="B98" s="239" t="s">
        <v>278</v>
      </c>
      <c r="C98" s="154">
        <v>111120</v>
      </c>
      <c r="D98" s="96">
        <v>111471</v>
      </c>
      <c r="E98" s="154">
        <v>1040</v>
      </c>
      <c r="F98" s="154">
        <v>1123.2</v>
      </c>
      <c r="G98" s="174">
        <v>0</v>
      </c>
      <c r="H98" s="200">
        <f t="shared" si="18"/>
        <v>0</v>
      </c>
      <c r="I98" s="218">
        <v>81</v>
      </c>
      <c r="J98" s="200">
        <f t="shared" si="14"/>
        <v>7.2115384615384609E-2</v>
      </c>
      <c r="K98" s="218">
        <v>5850</v>
      </c>
      <c r="L98" s="189" t="e">
        <f t="shared" si="19"/>
        <v>#DIV/0!</v>
      </c>
      <c r="M98" s="186">
        <f t="shared" si="20"/>
        <v>1.3846153846153847E-2</v>
      </c>
      <c r="N98" s="184">
        <f t="shared" si="21"/>
        <v>726.64639233522621</v>
      </c>
    </row>
    <row r="99" spans="1:14" s="120" customFormat="1" ht="15.6">
      <c r="A99" s="173" t="s">
        <v>306</v>
      </c>
      <c r="B99" s="239" t="s">
        <v>193</v>
      </c>
      <c r="C99" s="154">
        <v>38988</v>
      </c>
      <c r="D99" s="96">
        <v>39523</v>
      </c>
      <c r="E99" s="154">
        <v>389.88</v>
      </c>
      <c r="F99" s="154">
        <v>374.5</v>
      </c>
      <c r="G99" s="174">
        <v>6</v>
      </c>
      <c r="H99" s="200">
        <f t="shared" si="18"/>
        <v>1.5389350569405972E-2</v>
      </c>
      <c r="I99" s="218">
        <v>26</v>
      </c>
      <c r="J99" s="200">
        <f t="shared" si="14"/>
        <v>6.9425901201602136E-2</v>
      </c>
      <c r="K99" s="218">
        <v>3284</v>
      </c>
      <c r="L99" s="189">
        <f t="shared" si="19"/>
        <v>3.3333333333333335</v>
      </c>
      <c r="M99" s="186">
        <f t="shared" si="20"/>
        <v>7.9171741778319114E-3</v>
      </c>
      <c r="N99" s="184">
        <f t="shared" si="21"/>
        <v>657.84479923082768</v>
      </c>
    </row>
    <row r="100" spans="1:14" s="120" customFormat="1" ht="15.6">
      <c r="A100" s="173" t="s">
        <v>306</v>
      </c>
      <c r="B100" s="237" t="s">
        <v>157</v>
      </c>
      <c r="C100" s="154">
        <v>72077</v>
      </c>
      <c r="D100" s="96">
        <v>72255</v>
      </c>
      <c r="E100" s="154">
        <v>720.77</v>
      </c>
      <c r="F100" s="154">
        <v>672.83999999999992</v>
      </c>
      <c r="G100" s="174">
        <v>0</v>
      </c>
      <c r="H100" s="200">
        <f t="shared" si="18"/>
        <v>0</v>
      </c>
      <c r="I100" s="218">
        <v>47</v>
      </c>
      <c r="J100" s="200">
        <f t="shared" si="14"/>
        <v>6.9853159740800197E-2</v>
      </c>
      <c r="K100" s="218">
        <v>6814</v>
      </c>
      <c r="L100" s="189" t="e">
        <f t="shared" si="19"/>
        <v>#DIV/0!</v>
      </c>
      <c r="M100" s="186">
        <f t="shared" si="20"/>
        <v>6.8975638391546813E-3</v>
      </c>
      <c r="N100" s="184">
        <f t="shared" si="21"/>
        <v>650.47401563905612</v>
      </c>
    </row>
    <row r="101" spans="1:14" s="120" customFormat="1" ht="15.6">
      <c r="A101" s="173" t="s">
        <v>306</v>
      </c>
      <c r="B101" s="239" t="s">
        <v>201</v>
      </c>
      <c r="C101" s="154">
        <v>9892</v>
      </c>
      <c r="D101" s="96">
        <v>9922</v>
      </c>
      <c r="E101" s="154">
        <v>98.92</v>
      </c>
      <c r="F101" s="154">
        <v>83.399999999999991</v>
      </c>
      <c r="G101" s="174">
        <v>1</v>
      </c>
      <c r="H101" s="200">
        <f t="shared" si="18"/>
        <v>1.0109179134654266E-2</v>
      </c>
      <c r="I101" s="218">
        <v>6</v>
      </c>
      <c r="J101" s="200">
        <f t="shared" si="14"/>
        <v>7.1942446043165478E-2</v>
      </c>
      <c r="K101" s="218">
        <v>1895</v>
      </c>
      <c r="L101" s="189">
        <f t="shared" si="19"/>
        <v>5</v>
      </c>
      <c r="M101" s="186">
        <f t="shared" si="20"/>
        <v>3.1662269129287598E-3</v>
      </c>
      <c r="N101" s="184">
        <f t="shared" si="21"/>
        <v>604.71679096956257</v>
      </c>
    </row>
    <row r="102" spans="1:14" s="120" customFormat="1" ht="15.6">
      <c r="A102" s="173" t="s">
        <v>306</v>
      </c>
      <c r="B102" s="237" t="s">
        <v>114</v>
      </c>
      <c r="C102" s="154">
        <v>6502940</v>
      </c>
      <c r="D102" s="96">
        <v>6535710</v>
      </c>
      <c r="E102" s="154">
        <v>46060</v>
      </c>
      <c r="F102" s="154">
        <v>45222.6</v>
      </c>
      <c r="G102" s="174">
        <v>1358</v>
      </c>
      <c r="H102" s="200">
        <f t="shared" si="18"/>
        <v>2.9483282674772036E-2</v>
      </c>
      <c r="I102" s="218">
        <v>3824</v>
      </c>
      <c r="J102" s="200">
        <f t="shared" si="14"/>
        <v>8.4559490166421211E-2</v>
      </c>
      <c r="K102" s="218">
        <v>121945</v>
      </c>
      <c r="L102" s="189">
        <f t="shared" si="19"/>
        <v>1.8159057437407953</v>
      </c>
      <c r="M102" s="186">
        <f t="shared" si="20"/>
        <v>3.1358399278363196E-2</v>
      </c>
      <c r="N102" s="184">
        <f t="shared" si="21"/>
        <v>585.09327984258789</v>
      </c>
    </row>
    <row r="103" spans="1:14" s="120" customFormat="1" ht="15.6">
      <c r="A103" s="173" t="s">
        <v>306</v>
      </c>
      <c r="B103" s="242" t="s">
        <v>282</v>
      </c>
      <c r="C103" s="154">
        <v>53392</v>
      </c>
      <c r="D103" s="96">
        <v>53771</v>
      </c>
      <c r="E103" s="154">
        <v>533.91999999999996</v>
      </c>
      <c r="F103" s="154">
        <v>674.62</v>
      </c>
      <c r="G103" s="174">
        <v>0</v>
      </c>
      <c r="H103" s="200">
        <f t="shared" si="18"/>
        <v>0</v>
      </c>
      <c r="I103" s="218">
        <v>28</v>
      </c>
      <c r="J103" s="200">
        <f t="shared" si="14"/>
        <v>4.1504847173223447E-2</v>
      </c>
      <c r="K103" s="218">
        <v>2999</v>
      </c>
      <c r="L103" s="189" t="e">
        <f t="shared" si="19"/>
        <v>#DIV/0!</v>
      </c>
      <c r="M103" s="186">
        <f t="shared" si="20"/>
        <v>9.3364454818272765E-3</v>
      </c>
      <c r="N103" s="184">
        <f t="shared" si="21"/>
        <v>520.7267858139146</v>
      </c>
    </row>
    <row r="104" spans="1:14" s="120" customFormat="1" ht="15.6">
      <c r="A104" s="173" t="s">
        <v>306</v>
      </c>
      <c r="B104" s="237" t="s">
        <v>147</v>
      </c>
      <c r="C104" s="154">
        <v>545508</v>
      </c>
      <c r="D104" s="96">
        <v>555322</v>
      </c>
      <c r="E104" s="154">
        <v>1430</v>
      </c>
      <c r="F104" s="154">
        <v>1472.1</v>
      </c>
      <c r="G104" s="174">
        <v>48</v>
      </c>
      <c r="H104" s="200">
        <f t="shared" si="18"/>
        <v>3.3566433566433566E-2</v>
      </c>
      <c r="I104" s="218">
        <v>262</v>
      </c>
      <c r="J104" s="200">
        <f t="shared" si="14"/>
        <v>0.17797703960328784</v>
      </c>
      <c r="K104" s="218">
        <v>95700</v>
      </c>
      <c r="L104" s="189">
        <f t="shared" si="19"/>
        <v>4.458333333333333</v>
      </c>
      <c r="M104" s="186">
        <f t="shared" si="20"/>
        <v>2.7377220480668757E-3</v>
      </c>
      <c r="N104" s="184">
        <f t="shared" si="21"/>
        <v>471.79834402382761</v>
      </c>
    </row>
    <row r="105" spans="1:14" s="120" customFormat="1" ht="15.6">
      <c r="A105" s="173" t="s">
        <v>306</v>
      </c>
      <c r="B105" s="238" t="s">
        <v>44</v>
      </c>
      <c r="C105" s="154">
        <v>10903962</v>
      </c>
      <c r="D105" s="96">
        <v>11014144</v>
      </c>
      <c r="E105" s="154">
        <v>67560</v>
      </c>
      <c r="F105" s="154">
        <v>69414.66</v>
      </c>
      <c r="G105" s="174">
        <v>2418</v>
      </c>
      <c r="H105" s="200">
        <f t="shared" si="18"/>
        <v>3.5790408525754887E-2</v>
      </c>
      <c r="I105" s="218">
        <v>4247</v>
      </c>
      <c r="J105" s="200">
        <f t="shared" si="14"/>
        <v>6.118304116162205E-2</v>
      </c>
      <c r="K105" s="218">
        <v>418778</v>
      </c>
      <c r="L105" s="189">
        <f t="shared" si="19"/>
        <v>0.75641025641025639</v>
      </c>
      <c r="M105" s="186">
        <f t="shared" si="20"/>
        <v>1.0141411439951478E-2</v>
      </c>
      <c r="N105" s="184">
        <f t="shared" si="21"/>
        <v>385.59510389550019</v>
      </c>
    </row>
    <row r="106" spans="1:14" s="58" customFormat="1" ht="18">
      <c r="A106" s="173" t="s">
        <v>306</v>
      </c>
      <c r="B106" s="239" t="s">
        <v>283</v>
      </c>
      <c r="C106" s="154">
        <v>15072</v>
      </c>
      <c r="D106" s="96">
        <v>15207</v>
      </c>
      <c r="E106" s="154">
        <v>150.72</v>
      </c>
      <c r="F106" s="154">
        <v>172.8</v>
      </c>
      <c r="G106" s="174">
        <v>0</v>
      </c>
      <c r="H106" s="200">
        <f t="shared" si="18"/>
        <v>0</v>
      </c>
      <c r="I106" s="218">
        <v>5</v>
      </c>
      <c r="J106" s="200">
        <f t="shared" si="14"/>
        <v>2.8935185185185182E-2</v>
      </c>
      <c r="K106" s="218">
        <v>1674</v>
      </c>
      <c r="L106" s="189" t="e">
        <f t="shared" si="19"/>
        <v>#DIV/0!</v>
      </c>
      <c r="M106" s="186">
        <f t="shared" si="20"/>
        <v>2.9868578255675031E-3</v>
      </c>
      <c r="N106" s="184">
        <f t="shared" si="21"/>
        <v>328.79594923390545</v>
      </c>
    </row>
    <row r="107" spans="1:14" s="120" customFormat="1" ht="15.6">
      <c r="A107" s="173" t="s">
        <v>306</v>
      </c>
      <c r="B107" s="237" t="s">
        <v>164</v>
      </c>
      <c r="C107" s="154">
        <v>4994</v>
      </c>
      <c r="D107" s="96">
        <v>4997</v>
      </c>
      <c r="E107" s="154">
        <v>49.94</v>
      </c>
      <c r="F107" s="154">
        <v>44.339999999999996</v>
      </c>
      <c r="G107" s="174">
        <v>1</v>
      </c>
      <c r="H107" s="200">
        <f t="shared" si="18"/>
        <v>2.0024028834601523E-2</v>
      </c>
      <c r="I107" s="218">
        <v>1</v>
      </c>
      <c r="J107" s="200">
        <f t="shared" si="14"/>
        <v>2.2552999548940012E-2</v>
      </c>
      <c r="K107" s="218">
        <v>46</v>
      </c>
      <c r="L107" s="189">
        <f t="shared" si="19"/>
        <v>0</v>
      </c>
      <c r="M107" s="186">
        <f t="shared" si="20"/>
        <v>2.1739130434782608E-2</v>
      </c>
      <c r="N107" s="184">
        <f t="shared" si="21"/>
        <v>200.12007204322595</v>
      </c>
    </row>
    <row r="108" spans="1:14" s="120" customFormat="1" ht="15.6">
      <c r="A108" s="173" t="s">
        <v>306</v>
      </c>
      <c r="B108" s="237" t="s">
        <v>111</v>
      </c>
      <c r="C108" s="154">
        <v>28435943</v>
      </c>
      <c r="D108" s="96">
        <v>28315993</v>
      </c>
      <c r="E108" s="154">
        <v>212330</v>
      </c>
      <c r="F108" s="154">
        <v>213511</v>
      </c>
      <c r="G108" s="174">
        <v>1032</v>
      </c>
      <c r="H108" s="200">
        <f t="shared" si="18"/>
        <v>4.8603588753355622E-3</v>
      </c>
      <c r="I108" s="218">
        <v>5328</v>
      </c>
      <c r="J108" s="200">
        <f t="shared" si="14"/>
        <v>2.4954217815475549E-2</v>
      </c>
      <c r="K108" s="218">
        <v>444635</v>
      </c>
      <c r="L108" s="189">
        <f t="shared" si="19"/>
        <v>4.1627906976744189</v>
      </c>
      <c r="M108" s="186">
        <f t="shared" si="20"/>
        <v>1.1982862347768394E-2</v>
      </c>
      <c r="N108" s="184">
        <f t="shared" si="21"/>
        <v>188.16221631358647</v>
      </c>
    </row>
    <row r="109" spans="1:14" s="120" customFormat="1" ht="15.6">
      <c r="A109" s="173" t="s">
        <v>306</v>
      </c>
      <c r="B109" s="237" t="s">
        <v>131</v>
      </c>
      <c r="C109" s="154">
        <v>66121</v>
      </c>
      <c r="D109" s="96">
        <v>66906</v>
      </c>
      <c r="E109" s="154">
        <v>661.21</v>
      </c>
      <c r="F109" s="154">
        <v>628</v>
      </c>
      <c r="G109" s="174">
        <v>2</v>
      </c>
      <c r="H109" s="200">
        <f t="shared" si="18"/>
        <v>3.0247576412939913E-3</v>
      </c>
      <c r="I109" s="218">
        <v>11</v>
      </c>
      <c r="J109" s="200">
        <f t="shared" si="14"/>
        <v>1.751592356687898E-2</v>
      </c>
      <c r="K109" s="218">
        <v>8818</v>
      </c>
      <c r="L109" s="189">
        <f t="shared" si="19"/>
        <v>4.5</v>
      </c>
      <c r="M109" s="186">
        <f t="shared" si="20"/>
        <v>1.2474484009979588E-3</v>
      </c>
      <c r="N109" s="184">
        <f t="shared" si="21"/>
        <v>164.40976892954293</v>
      </c>
    </row>
    <row r="110" spans="1:14" s="120" customFormat="1" ht="15.6">
      <c r="A110" s="173" t="s">
        <v>306</v>
      </c>
      <c r="B110" s="237" t="s">
        <v>139</v>
      </c>
      <c r="C110" s="154">
        <v>11474397</v>
      </c>
      <c r="D110" s="96">
        <v>11615891</v>
      </c>
      <c r="E110" s="154">
        <v>95580</v>
      </c>
      <c r="F110" s="154">
        <v>99045.799999999988</v>
      </c>
      <c r="G110" s="174">
        <v>236</v>
      </c>
      <c r="H110" s="200">
        <f t="shared" si="18"/>
        <v>2.4691358024691358E-3</v>
      </c>
      <c r="I110" s="218">
        <v>766</v>
      </c>
      <c r="J110" s="200">
        <f t="shared" si="14"/>
        <v>7.7337958802897256E-3</v>
      </c>
      <c r="K110" s="218">
        <v>25985</v>
      </c>
      <c r="L110" s="189">
        <f t="shared" si="19"/>
        <v>2.2457627118644066</v>
      </c>
      <c r="M110" s="186">
        <f t="shared" si="20"/>
        <v>2.947854531460458E-2</v>
      </c>
      <c r="N110" s="184">
        <f t="shared" si="21"/>
        <v>65.944144964858921</v>
      </c>
    </row>
    <row r="111" spans="1:14" s="120" customFormat="1" ht="15.6">
      <c r="A111" s="173" t="s">
        <v>306</v>
      </c>
      <c r="B111" s="237" t="s">
        <v>168</v>
      </c>
      <c r="C111" s="154">
        <v>6665289</v>
      </c>
      <c r="D111" s="96">
        <v>6745463</v>
      </c>
      <c r="E111" s="154">
        <v>33710</v>
      </c>
      <c r="F111" s="154">
        <v>33673.08</v>
      </c>
      <c r="G111" s="174">
        <v>165</v>
      </c>
      <c r="H111" s="200">
        <f t="shared" si="18"/>
        <v>4.8946900029664788E-3</v>
      </c>
      <c r="I111" s="218">
        <v>212</v>
      </c>
      <c r="J111" s="200">
        <f t="shared" si="14"/>
        <v>6.2958303784506793E-3</v>
      </c>
      <c r="K111" s="218">
        <v>17487</v>
      </c>
      <c r="L111" s="189">
        <f t="shared" si="19"/>
        <v>0.28484848484848485</v>
      </c>
      <c r="M111" s="186">
        <f t="shared" si="20"/>
        <v>1.2123291588036827E-2</v>
      </c>
      <c r="N111" s="184">
        <f t="shared" si="21"/>
        <v>31.428532037015103</v>
      </c>
    </row>
    <row r="112" spans="1:14" s="120" customFormat="1" ht="15.6" hidden="1">
      <c r="A112" s="173" t="s">
        <v>306</v>
      </c>
      <c r="B112" s="237" t="s">
        <v>163</v>
      </c>
      <c r="C112" s="154">
        <v>56820</v>
      </c>
      <c r="D112" s="96">
        <v>56918</v>
      </c>
      <c r="E112" s="154">
        <v>568.20000000000005</v>
      </c>
      <c r="F112" s="154"/>
      <c r="G112" s="174">
        <v>0</v>
      </c>
      <c r="H112" s="200">
        <f t="shared" si="18"/>
        <v>0</v>
      </c>
      <c r="I112" s="218">
        <v>1</v>
      </c>
      <c r="J112" s="218"/>
      <c r="K112" s="218">
        <v>2611</v>
      </c>
      <c r="L112" s="189" t="e">
        <f t="shared" si="19"/>
        <v>#DIV/0!</v>
      </c>
      <c r="M112" s="186">
        <f t="shared" si="20"/>
        <v>3.8299502106472615E-4</v>
      </c>
      <c r="N112" s="184">
        <f t="shared" si="21"/>
        <v>17.569134544432341</v>
      </c>
    </row>
    <row r="113" spans="1:14" s="120" customFormat="1" ht="15.6" hidden="1">
      <c r="A113" s="173" t="s">
        <v>306</v>
      </c>
      <c r="B113" s="237" t="s">
        <v>162</v>
      </c>
      <c r="C113" s="154">
        <v>3534</v>
      </c>
      <c r="D113" s="96">
        <v>3641</v>
      </c>
      <c r="E113" s="154">
        <v>35.340000000000003</v>
      </c>
      <c r="F113" s="154"/>
      <c r="G113" s="174">
        <v>0</v>
      </c>
      <c r="H113" s="200">
        <f t="shared" ref="H113:H116" si="22">G113/E113</f>
        <v>0</v>
      </c>
      <c r="I113" s="218">
        <v>0</v>
      </c>
      <c r="J113" s="218"/>
      <c r="K113" s="218">
        <v>83</v>
      </c>
      <c r="L113" s="189" t="e">
        <f t="shared" ref="L113:L116" si="23">(I113-G113)/G113</f>
        <v>#DIV/0!</v>
      </c>
      <c r="M113" s="186">
        <f t="shared" ref="M113:M116" si="24">I113/K113</f>
        <v>0</v>
      </c>
      <c r="N113" s="184">
        <f t="shared" ref="N113:N115" si="25">I113*1000000/C113</f>
        <v>0</v>
      </c>
    </row>
    <row r="114" spans="1:14" s="120" customFormat="1" ht="15.6" hidden="1">
      <c r="A114" s="173" t="s">
        <v>306</v>
      </c>
      <c r="B114" s="239" t="s">
        <v>231</v>
      </c>
      <c r="C114" s="154">
        <v>3194034</v>
      </c>
      <c r="D114" s="96">
        <v>2754912</v>
      </c>
      <c r="E114" s="154">
        <v>29390</v>
      </c>
      <c r="F114" s="154"/>
      <c r="G114" s="174">
        <v>0</v>
      </c>
      <c r="H114" s="200">
        <f t="shared" si="22"/>
        <v>0</v>
      </c>
      <c r="I114" s="218">
        <v>0</v>
      </c>
      <c r="J114" s="218"/>
      <c r="K114" s="218">
        <v>0</v>
      </c>
      <c r="L114" s="189" t="e">
        <f t="shared" si="23"/>
        <v>#DIV/0!</v>
      </c>
      <c r="M114" s="186" t="e">
        <f t="shared" si="24"/>
        <v>#DIV/0!</v>
      </c>
      <c r="N114" s="184">
        <f t="shared" si="25"/>
        <v>0</v>
      </c>
    </row>
    <row r="115" spans="1:14" s="120" customFormat="1" ht="15.6" hidden="1">
      <c r="A115" s="173" t="s">
        <v>306</v>
      </c>
      <c r="B115" s="239" t="s">
        <v>284</v>
      </c>
      <c r="C115" s="154">
        <v>5780</v>
      </c>
      <c r="D115" s="96">
        <v>5752</v>
      </c>
      <c r="E115" s="154">
        <v>57.800000000000004</v>
      </c>
      <c r="F115" s="154"/>
      <c r="G115" s="174">
        <v>0</v>
      </c>
      <c r="H115" s="200">
        <f t="shared" si="22"/>
        <v>0</v>
      </c>
      <c r="I115" s="218">
        <v>0</v>
      </c>
      <c r="J115" s="218"/>
      <c r="K115" s="218">
        <v>100</v>
      </c>
      <c r="L115" s="189" t="e">
        <f t="shared" si="23"/>
        <v>#DIV/0!</v>
      </c>
      <c r="M115" s="186">
        <f t="shared" si="24"/>
        <v>0</v>
      </c>
      <c r="N115" s="184">
        <f t="shared" si="25"/>
        <v>0</v>
      </c>
    </row>
    <row r="116" spans="1:14" s="3" customFormat="1" ht="15.6">
      <c r="A116" s="139" t="s">
        <v>306</v>
      </c>
      <c r="B116" s="243" t="s">
        <v>255</v>
      </c>
      <c r="C116" s="147">
        <f>SUM(C62:C115)</f>
        <v>1027926062</v>
      </c>
      <c r="D116" s="147">
        <f t="shared" ref="D116:K116" si="26">SUM(D62:D115)</f>
        <v>1035629931</v>
      </c>
      <c r="E116" s="147">
        <f t="shared" si="26"/>
        <v>7476197.839999998</v>
      </c>
      <c r="F116" s="147">
        <f t="shared" si="26"/>
        <v>7679568.9343490005</v>
      </c>
      <c r="G116" s="147">
        <f t="shared" si="26"/>
        <v>885653</v>
      </c>
      <c r="H116" s="201">
        <f t="shared" si="22"/>
        <v>0.11846302344508318</v>
      </c>
      <c r="I116" s="147">
        <f t="shared" si="26"/>
        <v>2437624</v>
      </c>
      <c r="J116" s="254">
        <f t="shared" ref="J116" si="27">I116/F116</f>
        <v>0.31741677440996086</v>
      </c>
      <c r="K116" s="147">
        <f t="shared" si="26"/>
        <v>105894673</v>
      </c>
      <c r="L116" s="210">
        <f t="shared" si="23"/>
        <v>1.7523465736580806</v>
      </c>
      <c r="M116" s="215">
        <f t="shared" si="24"/>
        <v>2.3019326005190081E-2</v>
      </c>
      <c r="N116" s="211">
        <f>I116*1000000/D116</f>
        <v>2353.759704150536</v>
      </c>
    </row>
    <row r="117" spans="1:14" s="162" customFormat="1">
      <c r="A117" s="158"/>
      <c r="B117" s="244"/>
      <c r="C117" s="153"/>
      <c r="D117" s="159"/>
      <c r="E117" s="153"/>
      <c r="F117" s="153"/>
      <c r="G117" s="161"/>
      <c r="H117" s="203"/>
      <c r="I117" s="208"/>
      <c r="J117" s="208"/>
      <c r="K117" s="208"/>
      <c r="L117" s="191"/>
      <c r="M117" s="160"/>
      <c r="N117" s="196"/>
    </row>
    <row r="118" spans="1:14" s="142" customFormat="1" ht="52.8">
      <c r="A118" s="119" t="s">
        <v>307</v>
      </c>
      <c r="B118" s="231" t="s">
        <v>254</v>
      </c>
      <c r="C118" s="145" t="s">
        <v>299</v>
      </c>
      <c r="D118" s="145" t="s">
        <v>316</v>
      </c>
      <c r="E118" s="166" t="s">
        <v>312</v>
      </c>
      <c r="F118" s="166" t="s">
        <v>322</v>
      </c>
      <c r="G118" s="145" t="s">
        <v>313</v>
      </c>
      <c r="H118" s="157" t="s">
        <v>314</v>
      </c>
      <c r="I118" s="145" t="s">
        <v>319</v>
      </c>
      <c r="J118" s="157" t="s">
        <v>325</v>
      </c>
      <c r="K118" s="145" t="s">
        <v>320</v>
      </c>
      <c r="L118" s="157" t="s">
        <v>315</v>
      </c>
      <c r="M118" s="146" t="s">
        <v>317</v>
      </c>
      <c r="N118" s="145" t="s">
        <v>318</v>
      </c>
    </row>
    <row r="119" spans="1:14" s="120" customFormat="1" ht="15.6">
      <c r="A119" s="173" t="s">
        <v>307</v>
      </c>
      <c r="B119" s="237" t="s">
        <v>102</v>
      </c>
      <c r="C119" s="154">
        <v>3985293</v>
      </c>
      <c r="D119" s="96">
        <v>3977747</v>
      </c>
      <c r="E119" s="154">
        <v>50780</v>
      </c>
      <c r="F119" s="154">
        <v>49049</v>
      </c>
      <c r="G119" s="174">
        <v>2603</v>
      </c>
      <c r="H119" s="200">
        <f t="shared" ref="H119:H133" si="28">G119/E119</f>
        <v>5.1260338716029932E-2</v>
      </c>
      <c r="I119" s="218">
        <v>13860</v>
      </c>
      <c r="J119" s="200">
        <f t="shared" ref="J119:J182" si="29">I119/F119</f>
        <v>0.28257456828885402</v>
      </c>
      <c r="K119" s="218">
        <v>936844</v>
      </c>
      <c r="L119" s="189">
        <f t="shared" ref="L119:L165" si="30">(I119-G119)/G119</f>
        <v>4.3246254321936224</v>
      </c>
      <c r="M119" s="186">
        <f t="shared" ref="M119:M165" si="31">I119/K119</f>
        <v>1.4794352101310356E-2</v>
      </c>
      <c r="N119" s="184">
        <f t="shared" ref="N119:N165" si="32">I119*1000000/D119</f>
        <v>3484.3845020812032</v>
      </c>
    </row>
    <row r="120" spans="1:14" s="120" customFormat="1" ht="15.6">
      <c r="A120" s="173" t="s">
        <v>307</v>
      </c>
      <c r="B120" s="237" t="s">
        <v>71</v>
      </c>
      <c r="C120" s="154">
        <v>2966061</v>
      </c>
      <c r="D120" s="96">
        <v>2971566</v>
      </c>
      <c r="E120" s="154">
        <v>29010</v>
      </c>
      <c r="F120" s="154">
        <v>35782.5</v>
      </c>
      <c r="G120" s="174">
        <v>2850</v>
      </c>
      <c r="H120" s="200">
        <f t="shared" si="28"/>
        <v>9.8241985522233718E-2</v>
      </c>
      <c r="I120" s="218">
        <v>7975</v>
      </c>
      <c r="J120" s="200">
        <f t="shared" si="29"/>
        <v>0.22287431006777056</v>
      </c>
      <c r="K120" s="218">
        <v>344980</v>
      </c>
      <c r="L120" s="189">
        <f t="shared" si="30"/>
        <v>1.7982456140350878</v>
      </c>
      <c r="M120" s="186">
        <f t="shared" si="31"/>
        <v>2.3117282161284711E-2</v>
      </c>
      <c r="N120" s="184">
        <f t="shared" si="32"/>
        <v>2683.7701064018097</v>
      </c>
    </row>
    <row r="121" spans="1:14" s="120" customFormat="1" ht="15.6">
      <c r="A121" s="173" t="s">
        <v>307</v>
      </c>
      <c r="B121" s="237" t="s">
        <v>133</v>
      </c>
      <c r="C121" s="154">
        <v>281739</v>
      </c>
      <c r="D121" s="96">
        <v>283368</v>
      </c>
      <c r="E121" s="154">
        <v>2817.39</v>
      </c>
      <c r="F121" s="154">
        <v>1675.5549840000001</v>
      </c>
      <c r="G121" s="174">
        <v>114</v>
      </c>
      <c r="H121" s="200">
        <f t="shared" si="28"/>
        <v>4.0462981695824858E-2</v>
      </c>
      <c r="I121" s="218">
        <v>636</v>
      </c>
      <c r="J121" s="200">
        <f t="shared" si="29"/>
        <v>0.37957572629559255</v>
      </c>
      <c r="K121" s="218">
        <v>46382</v>
      </c>
      <c r="L121" s="189">
        <f t="shared" si="30"/>
        <v>4.5789473684210522</v>
      </c>
      <c r="M121" s="186">
        <f t="shared" si="31"/>
        <v>1.371221594584106E-2</v>
      </c>
      <c r="N121" s="184">
        <f t="shared" si="32"/>
        <v>2244.4312695858389</v>
      </c>
    </row>
    <row r="122" spans="1:14" s="120" customFormat="1" ht="15.6">
      <c r="A122" s="173" t="s">
        <v>307</v>
      </c>
      <c r="B122" s="237" t="s">
        <v>3</v>
      </c>
      <c r="C122" s="154">
        <v>84549327</v>
      </c>
      <c r="D122" s="96">
        <v>85645203</v>
      </c>
      <c r="E122" s="154">
        <v>405250</v>
      </c>
      <c r="F122" s="154">
        <v>427391.64</v>
      </c>
      <c r="G122" s="174">
        <v>55540</v>
      </c>
      <c r="H122" s="200">
        <f t="shared" si="28"/>
        <v>0.1370512029611351</v>
      </c>
      <c r="I122" s="218">
        <v>131606</v>
      </c>
      <c r="J122" s="200">
        <f t="shared" si="29"/>
        <v>0.30792834412952014</v>
      </c>
      <c r="K122" s="218">
        <v>6194401</v>
      </c>
      <c r="L122" s="189">
        <f t="shared" si="30"/>
        <v>1.3695714800144041</v>
      </c>
      <c r="M122" s="186">
        <f t="shared" si="31"/>
        <v>2.124596066673759E-2</v>
      </c>
      <c r="N122" s="184">
        <f t="shared" si="32"/>
        <v>1536.6418128520286</v>
      </c>
    </row>
    <row r="123" spans="1:14" s="120" customFormat="1" ht="15.6">
      <c r="A123" s="173" t="s">
        <v>307</v>
      </c>
      <c r="B123" s="237" t="s">
        <v>86</v>
      </c>
      <c r="C123" s="154">
        <v>6825442</v>
      </c>
      <c r="D123" s="96">
        <v>6780095</v>
      </c>
      <c r="E123" s="154">
        <v>30750</v>
      </c>
      <c r="F123" s="154">
        <v>29475.55</v>
      </c>
      <c r="G123" s="174">
        <v>1489</v>
      </c>
      <c r="H123" s="200">
        <f t="shared" si="28"/>
        <v>4.8422764227642273E-2</v>
      </c>
      <c r="I123" s="218">
        <v>9119</v>
      </c>
      <c r="J123" s="200">
        <f t="shared" si="29"/>
        <v>0.30937505831104084</v>
      </c>
      <c r="K123" s="218">
        <v>727930</v>
      </c>
      <c r="L123" s="189">
        <f t="shared" si="30"/>
        <v>5.124244459368704</v>
      </c>
      <c r="M123" s="186">
        <f t="shared" si="31"/>
        <v>1.2527303449507508E-2</v>
      </c>
      <c r="N123" s="184">
        <f t="shared" si="32"/>
        <v>1344.9664053379784</v>
      </c>
    </row>
    <row r="124" spans="1:14" s="120" customFormat="1" ht="15.6">
      <c r="A124" s="173" t="s">
        <v>307</v>
      </c>
      <c r="B124" s="237" t="s">
        <v>100</v>
      </c>
      <c r="C124" s="154">
        <v>10255323</v>
      </c>
      <c r="D124" s="96">
        <v>10357890</v>
      </c>
      <c r="E124" s="154">
        <v>39540</v>
      </c>
      <c r="F124" s="154">
        <v>40001.130000000005</v>
      </c>
      <c r="G124" s="174">
        <v>3903</v>
      </c>
      <c r="H124" s="200">
        <f t="shared" si="28"/>
        <v>9.8710166919575112E-2</v>
      </c>
      <c r="I124" s="218">
        <v>12653</v>
      </c>
      <c r="J124" s="200">
        <f t="shared" si="29"/>
        <v>0.31631606407118995</v>
      </c>
      <c r="K124" s="218">
        <v>1063405</v>
      </c>
      <c r="L124" s="189">
        <f t="shared" si="30"/>
        <v>2.2418652318729184</v>
      </c>
      <c r="M124" s="186">
        <f t="shared" si="31"/>
        <v>1.1898571099440007E-2</v>
      </c>
      <c r="N124" s="184">
        <f t="shared" si="32"/>
        <v>1221.5808432026213</v>
      </c>
    </row>
    <row r="125" spans="1:14" s="120" customFormat="1" ht="15.6">
      <c r="A125" s="173" t="s">
        <v>307</v>
      </c>
      <c r="B125" s="237" t="s">
        <v>154</v>
      </c>
      <c r="C125" s="154">
        <v>286912</v>
      </c>
      <c r="D125" s="96">
        <v>289689</v>
      </c>
      <c r="E125" s="154">
        <v>2869.12</v>
      </c>
      <c r="F125" s="154">
        <v>1732.3402200000003</v>
      </c>
      <c r="G125" s="174">
        <v>0</v>
      </c>
      <c r="H125" s="200">
        <f t="shared" si="28"/>
        <v>0</v>
      </c>
      <c r="I125" s="218">
        <v>281</v>
      </c>
      <c r="J125" s="200">
        <f t="shared" si="29"/>
        <v>0.16220832187340195</v>
      </c>
      <c r="K125" s="218">
        <v>12792</v>
      </c>
      <c r="L125" s="189" t="e">
        <f t="shared" si="30"/>
        <v>#DIV/0!</v>
      </c>
      <c r="M125" s="186">
        <f t="shared" si="31"/>
        <v>2.1966854283927455E-2</v>
      </c>
      <c r="N125" s="184">
        <f t="shared" si="32"/>
        <v>970.00576480294387</v>
      </c>
    </row>
    <row r="126" spans="1:14" s="120" customFormat="1" ht="15.6">
      <c r="A126" s="173" t="s">
        <v>307</v>
      </c>
      <c r="B126" s="237" t="s">
        <v>11</v>
      </c>
      <c r="C126" s="154">
        <v>84807355</v>
      </c>
      <c r="D126" s="96">
        <v>85728091</v>
      </c>
      <c r="E126" s="154">
        <v>459410</v>
      </c>
      <c r="F126" s="154">
        <v>598478.4</v>
      </c>
      <c r="G126" s="174">
        <v>21295</v>
      </c>
      <c r="H126" s="200">
        <f t="shared" si="28"/>
        <v>4.6352930933153395E-2</v>
      </c>
      <c r="I126" s="218">
        <v>82361</v>
      </c>
      <c r="J126" s="200">
        <f t="shared" si="29"/>
        <v>0.1376173308844563</v>
      </c>
      <c r="K126" s="218">
        <v>9482550</v>
      </c>
      <c r="L126" s="189">
        <f t="shared" si="30"/>
        <v>2.8676215073961022</v>
      </c>
      <c r="M126" s="186">
        <f t="shared" si="31"/>
        <v>8.6855328999056163E-3</v>
      </c>
      <c r="N126" s="184">
        <f t="shared" si="32"/>
        <v>960.7235975894996</v>
      </c>
    </row>
    <row r="127" spans="1:14" s="120" customFormat="1" ht="15.6">
      <c r="A127" s="173" t="s">
        <v>307</v>
      </c>
      <c r="B127" s="237" t="s">
        <v>51</v>
      </c>
      <c r="C127" s="154">
        <v>32580620</v>
      </c>
      <c r="D127" s="96">
        <v>33003345</v>
      </c>
      <c r="E127" s="154">
        <v>169950</v>
      </c>
      <c r="F127" s="154">
        <v>190226.25</v>
      </c>
      <c r="G127" s="174">
        <v>494</v>
      </c>
      <c r="H127" s="200">
        <f t="shared" si="28"/>
        <v>2.9067372756693146E-3</v>
      </c>
      <c r="I127" s="218">
        <v>31487</v>
      </c>
      <c r="J127" s="200">
        <f t="shared" si="29"/>
        <v>0.16552394845611476</v>
      </c>
      <c r="K127" s="218">
        <v>2758086</v>
      </c>
      <c r="L127" s="189">
        <f t="shared" si="30"/>
        <v>62.738866396761132</v>
      </c>
      <c r="M127" s="186">
        <f t="shared" si="31"/>
        <v>1.1416250254705619E-2</v>
      </c>
      <c r="N127" s="184">
        <f t="shared" si="32"/>
        <v>954.05480868681639</v>
      </c>
    </row>
    <row r="128" spans="1:14" s="120" customFormat="1" ht="15.6">
      <c r="A128" s="173" t="s">
        <v>307</v>
      </c>
      <c r="B128" s="237" t="s">
        <v>26</v>
      </c>
      <c r="C128" s="154">
        <v>9216900</v>
      </c>
      <c r="D128" s="96">
        <v>8864790</v>
      </c>
      <c r="E128" s="154">
        <v>45920</v>
      </c>
      <c r="F128" s="154">
        <v>47134.088429999996</v>
      </c>
      <c r="G128" s="174">
        <v>3404</v>
      </c>
      <c r="H128" s="200">
        <f t="shared" si="28"/>
        <v>7.4128919860627182E-2</v>
      </c>
      <c r="I128" s="218">
        <v>8243</v>
      </c>
      <c r="J128" s="200">
        <f t="shared" si="29"/>
        <v>0.17488404410837147</v>
      </c>
      <c r="K128" s="218">
        <v>1383939</v>
      </c>
      <c r="L128" s="189">
        <f t="shared" si="30"/>
        <v>1.4215628672150411</v>
      </c>
      <c r="M128" s="186">
        <f t="shared" si="31"/>
        <v>5.9561873753106167E-3</v>
      </c>
      <c r="N128" s="184">
        <f t="shared" si="32"/>
        <v>929.85846252421095</v>
      </c>
    </row>
    <row r="129" spans="1:14" s="120" customFormat="1" ht="15.6">
      <c r="A129" s="173" t="s">
        <v>307</v>
      </c>
      <c r="B129" s="237" t="s">
        <v>211</v>
      </c>
      <c r="C129" s="154">
        <v>5163806</v>
      </c>
      <c r="D129" s="96">
        <v>5287688</v>
      </c>
      <c r="E129" s="154">
        <v>17620</v>
      </c>
      <c r="F129" s="154">
        <v>18582.3</v>
      </c>
      <c r="G129" s="174">
        <v>1470</v>
      </c>
      <c r="H129" s="200">
        <f t="shared" si="28"/>
        <v>8.3427922814982972E-2</v>
      </c>
      <c r="I129" s="218">
        <v>4665</v>
      </c>
      <c r="J129" s="200">
        <f t="shared" si="29"/>
        <v>0.25104534960688396</v>
      </c>
      <c r="K129" s="218">
        <v>439714</v>
      </c>
      <c r="L129" s="189">
        <f t="shared" si="30"/>
        <v>2.1734693877551021</v>
      </c>
      <c r="M129" s="186">
        <f t="shared" si="31"/>
        <v>1.0609168686919225E-2</v>
      </c>
      <c r="N129" s="184">
        <f t="shared" si="32"/>
        <v>882.23813507907425</v>
      </c>
    </row>
    <row r="130" spans="1:14" s="120" customFormat="1" ht="15.6">
      <c r="A130" s="173" t="s">
        <v>307</v>
      </c>
      <c r="B130" s="237" t="s">
        <v>70</v>
      </c>
      <c r="C130" s="154">
        <v>10186189</v>
      </c>
      <c r="D130" s="96">
        <v>10278534</v>
      </c>
      <c r="E130" s="154">
        <v>69330</v>
      </c>
      <c r="F130" s="154">
        <v>73876</v>
      </c>
      <c r="G130" s="174">
        <v>2703</v>
      </c>
      <c r="H130" s="200">
        <f t="shared" si="28"/>
        <v>3.8987451319774991E-2</v>
      </c>
      <c r="I130" s="218">
        <v>8358</v>
      </c>
      <c r="J130" s="200">
        <f t="shared" si="29"/>
        <v>0.11313552439222481</v>
      </c>
      <c r="K130" s="218">
        <v>616947</v>
      </c>
      <c r="L130" s="189">
        <f t="shared" si="30"/>
        <v>2.0921198668146506</v>
      </c>
      <c r="M130" s="186">
        <f t="shared" si="31"/>
        <v>1.3547354959178018E-2</v>
      </c>
      <c r="N130" s="184">
        <f t="shared" si="32"/>
        <v>813.15098048029029</v>
      </c>
    </row>
    <row r="131" spans="1:14" s="120" customFormat="1" ht="15.6">
      <c r="A131" s="173" t="s">
        <v>307</v>
      </c>
      <c r="B131" s="237" t="s">
        <v>281</v>
      </c>
      <c r="C131" s="154">
        <v>899778</v>
      </c>
      <c r="D131" s="96">
        <v>906315</v>
      </c>
      <c r="E131" s="154">
        <v>7470</v>
      </c>
      <c r="F131" s="154">
        <v>7844.4</v>
      </c>
      <c r="G131" s="174">
        <v>2</v>
      </c>
      <c r="H131" s="200">
        <f t="shared" si="28"/>
        <v>2.6773761713520751E-4</v>
      </c>
      <c r="I131" s="218">
        <v>698</v>
      </c>
      <c r="J131" s="200">
        <f t="shared" si="29"/>
        <v>8.8980674111468053E-2</v>
      </c>
      <c r="K131" s="218">
        <v>53332</v>
      </c>
      <c r="L131" s="189">
        <f t="shared" si="30"/>
        <v>348</v>
      </c>
      <c r="M131" s="186">
        <f t="shared" si="31"/>
        <v>1.3087827195679892E-2</v>
      </c>
      <c r="N131" s="184">
        <f t="shared" si="32"/>
        <v>770.15165808797167</v>
      </c>
    </row>
    <row r="132" spans="1:14" s="120" customFormat="1" ht="15.6">
      <c r="A132" s="173" t="s">
        <v>307</v>
      </c>
      <c r="B132" s="237" t="s">
        <v>109</v>
      </c>
      <c r="C132" s="154">
        <v>21919000</v>
      </c>
      <c r="D132" s="96">
        <v>21548832</v>
      </c>
      <c r="E132" s="154">
        <v>146600</v>
      </c>
      <c r="F132" s="154">
        <v>148067.20000000001</v>
      </c>
      <c r="G132" s="174">
        <v>211</v>
      </c>
      <c r="H132" s="200">
        <f t="shared" si="28"/>
        <v>1.4392905866302864E-3</v>
      </c>
      <c r="I132" s="218">
        <v>14979</v>
      </c>
      <c r="J132" s="200">
        <f t="shared" si="29"/>
        <v>0.10116352575047005</v>
      </c>
      <c r="K132" s="218">
        <v>587245</v>
      </c>
      <c r="L132" s="189">
        <f t="shared" si="30"/>
        <v>69.990521327014221</v>
      </c>
      <c r="M132" s="186">
        <f t="shared" si="31"/>
        <v>2.5507241440965864E-2</v>
      </c>
      <c r="N132" s="184">
        <f t="shared" si="32"/>
        <v>695.11888161734237</v>
      </c>
    </row>
    <row r="133" spans="1:14" s="120" customFormat="1" ht="15.6">
      <c r="A133" s="173" t="s">
        <v>307</v>
      </c>
      <c r="B133" s="237" t="s">
        <v>64</v>
      </c>
      <c r="C133" s="154">
        <v>18892792</v>
      </c>
      <c r="D133" s="96">
        <v>19121290</v>
      </c>
      <c r="E133" s="154">
        <v>133030</v>
      </c>
      <c r="F133" s="154">
        <v>137098.79999999999</v>
      </c>
      <c r="G133" s="174">
        <v>2262</v>
      </c>
      <c r="H133" s="200">
        <f t="shared" si="28"/>
        <v>1.7003683379688793E-2</v>
      </c>
      <c r="I133" s="218">
        <v>13012</v>
      </c>
      <c r="J133" s="200">
        <f t="shared" si="29"/>
        <v>9.4909656393783182E-2</v>
      </c>
      <c r="K133" s="218">
        <v>988313</v>
      </c>
      <c r="L133" s="189">
        <f t="shared" si="30"/>
        <v>4.7524314765694076</v>
      </c>
      <c r="M133" s="186">
        <f t="shared" si="31"/>
        <v>1.3165869517045714E-2</v>
      </c>
      <c r="N133" s="184">
        <f t="shared" si="32"/>
        <v>680.49802079253016</v>
      </c>
    </row>
    <row r="134" spans="1:14" s="120" customFormat="1" ht="15.6" hidden="1">
      <c r="A134" s="173" t="s">
        <v>307</v>
      </c>
      <c r="B134" s="237" t="s">
        <v>223</v>
      </c>
      <c r="C134" s="154">
        <v>11142</v>
      </c>
      <c r="D134" s="96">
        <v>10954</v>
      </c>
      <c r="E134" s="173"/>
      <c r="F134" s="251"/>
      <c r="G134" s="173"/>
      <c r="H134" s="200" t="e">
        <f>L134/I134</f>
        <v>#DIV/0!</v>
      </c>
      <c r="I134" s="222">
        <v>7</v>
      </c>
      <c r="J134" s="200" t="e">
        <f t="shared" si="29"/>
        <v>#DIV/0!</v>
      </c>
      <c r="K134" s="222">
        <v>454</v>
      </c>
      <c r="L134" s="189" t="e">
        <f t="shared" si="30"/>
        <v>#DIV/0!</v>
      </c>
      <c r="M134" s="186">
        <f t="shared" si="31"/>
        <v>1.5418502202643172E-2</v>
      </c>
      <c r="N134" s="184">
        <f t="shared" si="32"/>
        <v>639.03596859594666</v>
      </c>
    </row>
    <row r="135" spans="1:14" s="120" customFormat="1" ht="15.6">
      <c r="A135" s="173" t="s">
        <v>307</v>
      </c>
      <c r="B135" s="237" t="s">
        <v>145</v>
      </c>
      <c r="C135" s="154">
        <v>3305753</v>
      </c>
      <c r="D135" s="96">
        <v>3359983</v>
      </c>
      <c r="E135" s="154">
        <v>20790</v>
      </c>
      <c r="F135" s="154">
        <v>21692</v>
      </c>
      <c r="G135" s="174">
        <v>1</v>
      </c>
      <c r="H135" s="200">
        <f t="shared" ref="H135:H165" si="33">G135/E135</f>
        <v>4.8100048100048098E-5</v>
      </c>
      <c r="I135" s="218">
        <v>2059</v>
      </c>
      <c r="J135" s="200">
        <f t="shared" si="29"/>
        <v>9.4919786096256689E-2</v>
      </c>
      <c r="K135" s="218">
        <v>389650</v>
      </c>
      <c r="L135" s="189">
        <f t="shared" si="30"/>
        <v>2058</v>
      </c>
      <c r="M135" s="186">
        <f t="shared" si="31"/>
        <v>5.284229436673938E-3</v>
      </c>
      <c r="N135" s="184">
        <f t="shared" si="32"/>
        <v>612.80071952745004</v>
      </c>
    </row>
    <row r="136" spans="1:14" s="120" customFormat="1" ht="15.6">
      <c r="A136" s="173" t="s">
        <v>307</v>
      </c>
      <c r="B136" s="237" t="s">
        <v>66</v>
      </c>
      <c r="C136" s="154">
        <v>40696678</v>
      </c>
      <c r="D136" s="96">
        <v>41637748</v>
      </c>
      <c r="E136" s="154">
        <v>189920</v>
      </c>
      <c r="F136" s="154">
        <v>188214</v>
      </c>
      <c r="G136" s="174">
        <v>12834</v>
      </c>
      <c r="H136" s="200">
        <f t="shared" si="33"/>
        <v>6.7575821398483574E-2</v>
      </c>
      <c r="I136" s="218">
        <v>24158</v>
      </c>
      <c r="J136" s="200">
        <f t="shared" si="29"/>
        <v>0.12835389503437578</v>
      </c>
      <c r="K136" s="218">
        <v>2093740</v>
      </c>
      <c r="L136" s="189">
        <f t="shared" si="30"/>
        <v>0.88234377434938449</v>
      </c>
      <c r="M136" s="186">
        <f t="shared" si="31"/>
        <v>1.153820436157307E-2</v>
      </c>
      <c r="N136" s="184">
        <f t="shared" si="32"/>
        <v>580.19468295931858</v>
      </c>
    </row>
    <row r="137" spans="1:14" s="120" customFormat="1" ht="15.6">
      <c r="A137" s="173" t="s">
        <v>307</v>
      </c>
      <c r="B137" s="237" t="s">
        <v>13</v>
      </c>
      <c r="C137" s="154">
        <v>275015343</v>
      </c>
      <c r="D137" s="96">
        <v>277948502</v>
      </c>
      <c r="E137" s="154">
        <v>1795560</v>
      </c>
      <c r="F137" s="154">
        <v>1994548.12</v>
      </c>
      <c r="G137" s="174">
        <v>22734</v>
      </c>
      <c r="H137" s="200">
        <f t="shared" si="33"/>
        <v>1.2661231036556839E-2</v>
      </c>
      <c r="I137" s="218">
        <v>144094</v>
      </c>
      <c r="J137" s="200">
        <f t="shared" si="29"/>
        <v>7.2243932625701696E-2</v>
      </c>
      <c r="K137" s="218">
        <v>4262720</v>
      </c>
      <c r="L137" s="189">
        <f t="shared" si="30"/>
        <v>5.338259875076977</v>
      </c>
      <c r="M137" s="186">
        <f t="shared" si="31"/>
        <v>3.3803299301854217E-2</v>
      </c>
      <c r="N137" s="184">
        <f t="shared" si="32"/>
        <v>518.41977547337171</v>
      </c>
    </row>
    <row r="138" spans="1:14" s="120" customFormat="1" ht="15.6">
      <c r="A138" s="173" t="s">
        <v>307</v>
      </c>
      <c r="B138" s="237" t="s">
        <v>42</v>
      </c>
      <c r="C138" s="154">
        <v>110336589</v>
      </c>
      <c r="D138" s="96">
        <v>111825072</v>
      </c>
      <c r="E138" s="154">
        <v>655260</v>
      </c>
      <c r="F138" s="154">
        <v>669817.35</v>
      </c>
      <c r="G138" s="174">
        <v>9257</v>
      </c>
      <c r="H138" s="200">
        <f t="shared" si="33"/>
        <v>1.4127216677349449E-2</v>
      </c>
      <c r="I138" s="218">
        <v>51545</v>
      </c>
      <c r="J138" s="200">
        <f t="shared" si="29"/>
        <v>7.6953814349538727E-2</v>
      </c>
      <c r="K138" s="218">
        <v>2847486</v>
      </c>
      <c r="L138" s="189">
        <f t="shared" si="30"/>
        <v>4.5682186453494653</v>
      </c>
      <c r="M138" s="186">
        <f t="shared" si="31"/>
        <v>1.8101932722408468E-2</v>
      </c>
      <c r="N138" s="184">
        <f t="shared" si="32"/>
        <v>460.94314162391061</v>
      </c>
    </row>
    <row r="139" spans="1:14" s="120" customFormat="1" ht="15.6">
      <c r="A139" s="173" t="s">
        <v>307</v>
      </c>
      <c r="B139" s="242" t="s">
        <v>179</v>
      </c>
      <c r="C139" s="154">
        <v>6591600</v>
      </c>
      <c r="D139" s="96">
        <v>6690892</v>
      </c>
      <c r="E139" s="154">
        <v>38270</v>
      </c>
      <c r="F139" s="154">
        <v>39716.800000000003</v>
      </c>
      <c r="G139" s="174">
        <v>1359</v>
      </c>
      <c r="H139" s="200">
        <f t="shared" si="33"/>
        <v>3.5510844003135617E-2</v>
      </c>
      <c r="I139" s="218">
        <v>2802</v>
      </c>
      <c r="J139" s="200">
        <f t="shared" si="29"/>
        <v>7.0549490391975181E-2</v>
      </c>
      <c r="K139" s="218">
        <v>184689</v>
      </c>
      <c r="L139" s="189">
        <f t="shared" si="30"/>
        <v>1.0618101545253864</v>
      </c>
      <c r="M139" s="186">
        <f t="shared" si="31"/>
        <v>1.5171450384159317E-2</v>
      </c>
      <c r="N139" s="184">
        <f t="shared" si="32"/>
        <v>418.77824361833967</v>
      </c>
    </row>
    <row r="140" spans="1:14" s="120" customFormat="1" ht="15.6">
      <c r="A140" s="173" t="s">
        <v>307</v>
      </c>
      <c r="B140" s="237" t="s">
        <v>156</v>
      </c>
      <c r="C140" s="154">
        <v>29410223</v>
      </c>
      <c r="D140" s="96">
        <v>29950925</v>
      </c>
      <c r="E140" s="154">
        <v>183470</v>
      </c>
      <c r="F140" s="154">
        <v>189245.69999999998</v>
      </c>
      <c r="G140" s="174">
        <v>1878</v>
      </c>
      <c r="H140" s="200">
        <f t="shared" si="33"/>
        <v>1.0236005886520957E-2</v>
      </c>
      <c r="I140" s="218">
        <v>11594</v>
      </c>
      <c r="J140" s="200">
        <f t="shared" si="29"/>
        <v>6.1264271790587584E-2</v>
      </c>
      <c r="K140" s="218">
        <v>828431</v>
      </c>
      <c r="L140" s="189">
        <f t="shared" si="30"/>
        <v>5.1735889243876461</v>
      </c>
      <c r="M140" s="186">
        <f t="shared" si="31"/>
        <v>1.3995130554023207E-2</v>
      </c>
      <c r="N140" s="184">
        <f t="shared" si="32"/>
        <v>387.09989758246195</v>
      </c>
    </row>
    <row r="141" spans="1:14" s="120" customFormat="1" ht="15.6">
      <c r="A141" s="173" t="s">
        <v>307</v>
      </c>
      <c r="B141" s="237" t="s">
        <v>107</v>
      </c>
      <c r="C141" s="154">
        <v>97338583</v>
      </c>
      <c r="D141" s="96">
        <v>90000000</v>
      </c>
      <c r="E141" s="154">
        <v>626340</v>
      </c>
      <c r="F141" s="154">
        <v>660472.47</v>
      </c>
      <c r="G141" s="174">
        <v>35</v>
      </c>
      <c r="H141" s="200">
        <f t="shared" si="33"/>
        <v>5.588019286649424E-5</v>
      </c>
      <c r="I141" s="218">
        <v>32394</v>
      </c>
      <c r="J141" s="200">
        <f t="shared" si="29"/>
        <v>4.9046707427487478E-2</v>
      </c>
      <c r="K141" s="218">
        <v>1731257</v>
      </c>
      <c r="L141" s="189">
        <f t="shared" si="30"/>
        <v>924.54285714285709</v>
      </c>
      <c r="M141" s="186">
        <f t="shared" si="31"/>
        <v>1.8711260084435761E-2</v>
      </c>
      <c r="N141" s="184">
        <f t="shared" si="32"/>
        <v>359.93333333333334</v>
      </c>
    </row>
    <row r="142" spans="1:14" s="120" customFormat="1" ht="15.6">
      <c r="A142" s="173" t="s">
        <v>307</v>
      </c>
      <c r="B142" s="237" t="s">
        <v>126</v>
      </c>
      <c r="C142" s="154">
        <v>54596812</v>
      </c>
      <c r="D142" s="96">
        <v>54963432</v>
      </c>
      <c r="E142" s="154">
        <v>449850</v>
      </c>
      <c r="F142" s="154">
        <v>476606</v>
      </c>
      <c r="G142" s="174">
        <v>2711</v>
      </c>
      <c r="H142" s="200">
        <f t="shared" si="33"/>
        <v>6.0264532621985105E-3</v>
      </c>
      <c r="I142" s="218">
        <v>19268</v>
      </c>
      <c r="J142" s="200">
        <f t="shared" si="29"/>
        <v>4.0427522943479517E-2</v>
      </c>
      <c r="K142" s="218">
        <v>530834</v>
      </c>
      <c r="L142" s="189">
        <f t="shared" si="30"/>
        <v>6.1073404647731468</v>
      </c>
      <c r="M142" s="186">
        <f t="shared" si="31"/>
        <v>3.6297599626248504E-2</v>
      </c>
      <c r="N142" s="184">
        <f t="shared" si="32"/>
        <v>350.5603507437454</v>
      </c>
    </row>
    <row r="143" spans="1:14" s="120" customFormat="1" ht="15.6">
      <c r="A143" s="173" t="s">
        <v>307</v>
      </c>
      <c r="B143" s="237" t="s">
        <v>18</v>
      </c>
      <c r="C143" s="154">
        <v>1386993905</v>
      </c>
      <c r="D143" s="96">
        <v>1400729451</v>
      </c>
      <c r="E143" s="154">
        <v>10073480</v>
      </c>
      <c r="F143" s="154">
        <v>10988436.800000001</v>
      </c>
      <c r="G143" s="174">
        <v>149603</v>
      </c>
      <c r="H143" s="200">
        <f t="shared" si="33"/>
        <v>1.4851173576559441E-2</v>
      </c>
      <c r="I143" s="218">
        <v>481486</v>
      </c>
      <c r="J143" s="200">
        <f t="shared" si="29"/>
        <v>4.3817515517766817E-2</v>
      </c>
      <c r="K143" s="218">
        <v>34861579</v>
      </c>
      <c r="L143" s="189">
        <f t="shared" si="30"/>
        <v>2.2184247642092738</v>
      </c>
      <c r="M143" s="186">
        <f t="shared" si="31"/>
        <v>1.3811365228178564E-2</v>
      </c>
      <c r="N143" s="184">
        <f t="shared" si="32"/>
        <v>343.73947064242884</v>
      </c>
    </row>
    <row r="144" spans="1:14" s="120" customFormat="1" ht="15.6">
      <c r="A144" s="173" t="s">
        <v>307</v>
      </c>
      <c r="B144" s="237" t="s">
        <v>57</v>
      </c>
      <c r="C144" s="154">
        <v>69889212</v>
      </c>
      <c r="D144" s="96">
        <v>70063565</v>
      </c>
      <c r="E144" s="154">
        <v>552230</v>
      </c>
      <c r="F144" s="154">
        <v>557929.6</v>
      </c>
      <c r="G144" s="174">
        <v>64</v>
      </c>
      <c r="H144" s="200">
        <f t="shared" si="33"/>
        <v>1.1589373992720425E-4</v>
      </c>
      <c r="I144" s="218">
        <v>21708</v>
      </c>
      <c r="J144" s="200">
        <f t="shared" si="29"/>
        <v>3.8908134646378323E-2</v>
      </c>
      <c r="K144" s="218">
        <v>2226446</v>
      </c>
      <c r="L144" s="189">
        <f t="shared" si="30"/>
        <v>338.1875</v>
      </c>
      <c r="M144" s="186">
        <f t="shared" si="31"/>
        <v>9.7500680456656039E-3</v>
      </c>
      <c r="N144" s="184">
        <f t="shared" si="32"/>
        <v>309.83293527812924</v>
      </c>
    </row>
    <row r="145" spans="1:14" s="120" customFormat="1" ht="15.6">
      <c r="A145" s="173" t="s">
        <v>307</v>
      </c>
      <c r="B145" s="237" t="s">
        <v>118</v>
      </c>
      <c r="C145" s="154">
        <v>439636</v>
      </c>
      <c r="D145" s="96">
        <v>443874</v>
      </c>
      <c r="E145" s="154">
        <v>2040</v>
      </c>
      <c r="F145" s="154">
        <v>1695.2</v>
      </c>
      <c r="G145" s="174">
        <v>3</v>
      </c>
      <c r="H145" s="200">
        <f t="shared" si="33"/>
        <v>1.4705882352941176E-3</v>
      </c>
      <c r="I145" s="218">
        <v>98</v>
      </c>
      <c r="J145" s="200">
        <f t="shared" si="29"/>
        <v>5.7810287871637563E-2</v>
      </c>
      <c r="K145" s="218">
        <v>15470</v>
      </c>
      <c r="L145" s="189">
        <f t="shared" si="30"/>
        <v>31.666666666666668</v>
      </c>
      <c r="M145" s="186">
        <f t="shared" si="31"/>
        <v>6.3348416289592761E-3</v>
      </c>
      <c r="N145" s="184">
        <f t="shared" si="32"/>
        <v>220.78337546240598</v>
      </c>
    </row>
    <row r="146" spans="1:14" s="120" customFormat="1" ht="15.6">
      <c r="A146" s="173" t="s">
        <v>307</v>
      </c>
      <c r="B146" s="237" t="s">
        <v>79</v>
      </c>
      <c r="C146" s="154">
        <v>39388891</v>
      </c>
      <c r="D146" s="96">
        <v>40303152</v>
      </c>
      <c r="E146" s="154">
        <v>240270</v>
      </c>
      <c r="F146" s="154">
        <v>274278.3</v>
      </c>
      <c r="G146" s="174">
        <v>2230</v>
      </c>
      <c r="H146" s="200">
        <f t="shared" si="33"/>
        <v>9.2812252882174227E-3</v>
      </c>
      <c r="I146" s="218">
        <v>7356</v>
      </c>
      <c r="J146" s="200">
        <f t="shared" si="29"/>
        <v>2.6819474963932621E-2</v>
      </c>
      <c r="K146" s="218">
        <v>158084</v>
      </c>
      <c r="L146" s="189">
        <f t="shared" si="30"/>
        <v>2.2986547085201794</v>
      </c>
      <c r="M146" s="186">
        <f t="shared" si="31"/>
        <v>4.6532223374914604E-2</v>
      </c>
      <c r="N146" s="184">
        <f t="shared" si="32"/>
        <v>182.51674211485991</v>
      </c>
    </row>
    <row r="147" spans="1:14" s="120" customFormat="1" ht="15.6">
      <c r="A147" s="173" t="s">
        <v>307</v>
      </c>
      <c r="B147" s="237" t="s">
        <v>119</v>
      </c>
      <c r="C147" s="154">
        <v>16838886</v>
      </c>
      <c r="D147" s="96">
        <v>17075323</v>
      </c>
      <c r="E147" s="154">
        <v>100250</v>
      </c>
      <c r="F147" s="154">
        <v>106396.65000000001</v>
      </c>
      <c r="G147" s="174">
        <v>0</v>
      </c>
      <c r="H147" s="200">
        <f t="shared" si="33"/>
        <v>0</v>
      </c>
      <c r="I147" s="218">
        <v>3012</v>
      </c>
      <c r="J147" s="200">
        <f t="shared" si="29"/>
        <v>2.8309161989592716E-2</v>
      </c>
      <c r="K147" s="218">
        <v>120493</v>
      </c>
      <c r="L147" s="189" t="e">
        <f t="shared" si="30"/>
        <v>#DIV/0!</v>
      </c>
      <c r="M147" s="186">
        <f t="shared" si="31"/>
        <v>2.4997302747877471E-2</v>
      </c>
      <c r="N147" s="184">
        <f t="shared" si="32"/>
        <v>176.39490626326659</v>
      </c>
    </row>
    <row r="148" spans="1:14" s="120" customFormat="1" ht="15.6">
      <c r="A148" s="173" t="s">
        <v>307</v>
      </c>
      <c r="B148" s="237" t="s">
        <v>60</v>
      </c>
      <c r="C148" s="154">
        <v>165534665</v>
      </c>
      <c r="D148" s="96">
        <v>167196278</v>
      </c>
      <c r="E148" s="154">
        <v>909260</v>
      </c>
      <c r="F148" s="154">
        <v>913887.15</v>
      </c>
      <c r="G148" s="174">
        <v>7626</v>
      </c>
      <c r="H148" s="200">
        <f t="shared" si="33"/>
        <v>8.3870400105580355E-3</v>
      </c>
      <c r="I148" s="218">
        <v>28072</v>
      </c>
      <c r="J148" s="200">
        <f t="shared" si="29"/>
        <v>3.0717140513464927E-2</v>
      </c>
      <c r="K148" s="218">
        <v>1585539</v>
      </c>
      <c r="L148" s="189">
        <f t="shared" si="30"/>
        <v>2.6810910044584317</v>
      </c>
      <c r="M148" s="186">
        <f t="shared" si="31"/>
        <v>1.7705020185564656E-2</v>
      </c>
      <c r="N148" s="184">
        <f t="shared" si="32"/>
        <v>167.89847439067992</v>
      </c>
    </row>
    <row r="149" spans="1:14" s="120" customFormat="1" ht="15.6">
      <c r="A149" s="173" t="s">
        <v>307</v>
      </c>
      <c r="B149" s="237" t="s">
        <v>143</v>
      </c>
      <c r="C149" s="154">
        <v>17724701</v>
      </c>
      <c r="D149" s="96">
        <v>18169915</v>
      </c>
      <c r="E149" s="154">
        <v>88810</v>
      </c>
      <c r="F149" s="154">
        <v>89042.8</v>
      </c>
      <c r="G149" s="174">
        <v>723</v>
      </c>
      <c r="H149" s="200">
        <f t="shared" si="33"/>
        <v>8.140975115414931E-3</v>
      </c>
      <c r="I149" s="218">
        <v>2897</v>
      </c>
      <c r="J149" s="200">
        <f t="shared" si="29"/>
        <v>3.2534915793303892E-2</v>
      </c>
      <c r="K149" s="218">
        <v>50278</v>
      </c>
      <c r="L149" s="189">
        <f t="shared" si="30"/>
        <v>3.0069156293222683</v>
      </c>
      <c r="M149" s="186">
        <f t="shared" si="31"/>
        <v>5.761963483034329E-2</v>
      </c>
      <c r="N149" s="184">
        <f t="shared" si="32"/>
        <v>159.43938097674095</v>
      </c>
    </row>
    <row r="150" spans="1:14" s="120" customFormat="1" ht="15.6">
      <c r="A150" s="173" t="s">
        <v>307</v>
      </c>
      <c r="B150" s="237" t="s">
        <v>28</v>
      </c>
      <c r="C150" s="154">
        <v>126280913</v>
      </c>
      <c r="D150" s="96">
        <v>126900360</v>
      </c>
      <c r="E150" s="154">
        <v>1382990</v>
      </c>
      <c r="F150" s="154">
        <v>1406690.4906000001</v>
      </c>
      <c r="G150" s="174">
        <v>3548</v>
      </c>
      <c r="H150" s="200">
        <f t="shared" si="33"/>
        <v>2.5654560047433462E-3</v>
      </c>
      <c r="I150" s="218">
        <v>18393</v>
      </c>
      <c r="J150" s="200">
        <f t="shared" si="29"/>
        <v>1.3075370966753871E-2</v>
      </c>
      <c r="K150" s="218">
        <v>1733788</v>
      </c>
      <c r="L150" s="189">
        <f t="shared" si="30"/>
        <v>4.1840473506200677</v>
      </c>
      <c r="M150" s="186">
        <f t="shared" si="31"/>
        <v>1.0608563446049921E-2</v>
      </c>
      <c r="N150" s="184">
        <f t="shared" si="32"/>
        <v>144.94048716646668</v>
      </c>
    </row>
    <row r="151" spans="1:14" s="120" customFormat="1" ht="15.6">
      <c r="A151" s="173" t="s">
        <v>307</v>
      </c>
      <c r="B151" s="237" t="s">
        <v>52</v>
      </c>
      <c r="C151" s="154">
        <v>5873977</v>
      </c>
      <c r="D151" s="96">
        <v>5920346</v>
      </c>
      <c r="E151" s="154">
        <v>27950</v>
      </c>
      <c r="F151" s="154">
        <v>29033.376783999996</v>
      </c>
      <c r="G151" s="174">
        <v>29</v>
      </c>
      <c r="H151" s="200">
        <f t="shared" si="33"/>
        <v>1.037567084078712E-3</v>
      </c>
      <c r="I151" s="218">
        <v>828</v>
      </c>
      <c r="J151" s="200">
        <f t="shared" si="29"/>
        <v>2.8518901062046027E-2</v>
      </c>
      <c r="K151" s="218">
        <v>279405</v>
      </c>
      <c r="L151" s="189">
        <f t="shared" si="30"/>
        <v>27.551724137931036</v>
      </c>
      <c r="M151" s="186">
        <f t="shared" si="31"/>
        <v>2.9634401674987921E-3</v>
      </c>
      <c r="N151" s="184">
        <f t="shared" si="32"/>
        <v>139.8566908082737</v>
      </c>
    </row>
    <row r="152" spans="1:14" s="120" customFormat="1" ht="15.6">
      <c r="A152" s="173" t="s">
        <v>307</v>
      </c>
      <c r="B152" s="237" t="s">
        <v>31</v>
      </c>
      <c r="C152" s="154">
        <v>223135161</v>
      </c>
      <c r="D152" s="96">
        <v>227575490</v>
      </c>
      <c r="E152" s="154">
        <v>1511610</v>
      </c>
      <c r="F152" s="154">
        <v>1554115.15</v>
      </c>
      <c r="G152" s="174">
        <v>10311</v>
      </c>
      <c r="H152" s="200">
        <f t="shared" si="33"/>
        <v>6.8212038819536781E-3</v>
      </c>
      <c r="I152" s="218">
        <v>28933</v>
      </c>
      <c r="J152" s="200">
        <f t="shared" si="29"/>
        <v>1.8617024613652344E-2</v>
      </c>
      <c r="K152" s="218">
        <v>1295933</v>
      </c>
      <c r="L152" s="189">
        <f t="shared" si="30"/>
        <v>1.8060323925904374</v>
      </c>
      <c r="M152" s="186">
        <f t="shared" si="31"/>
        <v>2.2325999878080118E-2</v>
      </c>
      <c r="N152" s="184">
        <f t="shared" si="32"/>
        <v>127.13583523427765</v>
      </c>
    </row>
    <row r="153" spans="1:14" s="120" customFormat="1" ht="15.6">
      <c r="A153" s="173" t="s">
        <v>307</v>
      </c>
      <c r="B153" s="237" t="s">
        <v>43</v>
      </c>
      <c r="C153" s="154">
        <v>51780579</v>
      </c>
      <c r="D153" s="96">
        <v>51335365</v>
      </c>
      <c r="E153" s="154">
        <v>325600</v>
      </c>
      <c r="F153" s="154">
        <v>333577.20177000004</v>
      </c>
      <c r="G153" s="174">
        <v>962</v>
      </c>
      <c r="H153" s="200">
        <f t="shared" si="33"/>
        <v>2.9545454545454545E-3</v>
      </c>
      <c r="I153" s="218">
        <v>5625</v>
      </c>
      <c r="J153" s="200">
        <f t="shared" si="29"/>
        <v>1.6862663186072324E-2</v>
      </c>
      <c r="K153" s="218">
        <v>635253</v>
      </c>
      <c r="L153" s="189">
        <f t="shared" si="30"/>
        <v>4.8471933471933468</v>
      </c>
      <c r="M153" s="186">
        <f t="shared" si="31"/>
        <v>8.8547397651014634E-3</v>
      </c>
      <c r="N153" s="184">
        <f t="shared" si="32"/>
        <v>109.57358538309799</v>
      </c>
    </row>
    <row r="154" spans="1:14" s="120" customFormat="1" ht="15.6">
      <c r="A154" s="173" t="s">
        <v>307</v>
      </c>
      <c r="B154" s="242" t="s">
        <v>297</v>
      </c>
      <c r="C154" s="154">
        <v>1331570</v>
      </c>
      <c r="D154" s="96">
        <v>1357543</v>
      </c>
      <c r="E154" s="154">
        <v>7770</v>
      </c>
      <c r="F154" s="154">
        <v>7791.9</v>
      </c>
      <c r="G154" s="174">
        <v>0</v>
      </c>
      <c r="H154" s="200">
        <f t="shared" si="33"/>
        <v>0</v>
      </c>
      <c r="I154" s="218">
        <v>122</v>
      </c>
      <c r="J154" s="200">
        <f t="shared" si="29"/>
        <v>1.565728512942928E-2</v>
      </c>
      <c r="K154" s="218">
        <v>19837</v>
      </c>
      <c r="L154" s="189" t="e">
        <f t="shared" si="30"/>
        <v>#DIV/0!</v>
      </c>
      <c r="M154" s="186">
        <f t="shared" si="31"/>
        <v>6.1501235065786154E-3</v>
      </c>
      <c r="N154" s="184">
        <f t="shared" si="32"/>
        <v>89.86823990105654</v>
      </c>
    </row>
    <row r="155" spans="1:14" s="120" customFormat="1" ht="15.6">
      <c r="A155" s="173" t="s">
        <v>307</v>
      </c>
      <c r="B155" s="237" t="s">
        <v>49</v>
      </c>
      <c r="C155" s="154">
        <v>25687041</v>
      </c>
      <c r="D155" s="96">
        <v>25953448</v>
      </c>
      <c r="E155" s="154">
        <v>169180</v>
      </c>
      <c r="F155" s="154">
        <v>173135.451608</v>
      </c>
      <c r="G155" s="174">
        <v>909</v>
      </c>
      <c r="H155" s="200">
        <f t="shared" si="33"/>
        <v>5.3729755290223427E-3</v>
      </c>
      <c r="I155" s="218">
        <v>2252</v>
      </c>
      <c r="J155" s="200">
        <f t="shared" si="29"/>
        <v>1.3007156992311463E-2</v>
      </c>
      <c r="K155" s="218">
        <v>430824</v>
      </c>
      <c r="L155" s="189">
        <f t="shared" si="30"/>
        <v>1.4774477447744774</v>
      </c>
      <c r="M155" s="186">
        <f t="shared" si="31"/>
        <v>5.2271925426624326E-3</v>
      </c>
      <c r="N155" s="184">
        <f t="shared" si="32"/>
        <v>86.770744295709761</v>
      </c>
    </row>
    <row r="156" spans="1:14" s="120" customFormat="1" ht="15.6">
      <c r="A156" s="173" t="s">
        <v>307</v>
      </c>
      <c r="B156" s="237" t="s">
        <v>170</v>
      </c>
      <c r="C156" s="154">
        <v>9035587</v>
      </c>
      <c r="D156" s="96">
        <v>9210841</v>
      </c>
      <c r="E156" s="154">
        <v>65330</v>
      </c>
      <c r="F156" s="154">
        <v>66596.52</v>
      </c>
      <c r="G156" s="174">
        <v>9</v>
      </c>
      <c r="H156" s="200">
        <f t="shared" si="33"/>
        <v>1.3776213072095515E-4</v>
      </c>
      <c r="I156" s="218">
        <v>590</v>
      </c>
      <c r="J156" s="200">
        <f t="shared" si="29"/>
        <v>8.8593217783752062E-3</v>
      </c>
      <c r="K156" s="218">
        <v>36158</v>
      </c>
      <c r="L156" s="189">
        <f t="shared" si="30"/>
        <v>64.555555555555557</v>
      </c>
      <c r="M156" s="186">
        <f t="shared" si="31"/>
        <v>1.631727418551911E-2</v>
      </c>
      <c r="N156" s="184">
        <f t="shared" si="32"/>
        <v>64.05495437387313</v>
      </c>
    </row>
    <row r="157" spans="1:14" s="120" customFormat="1" ht="15.6">
      <c r="A157" s="173" t="s">
        <v>307</v>
      </c>
      <c r="B157" s="237" t="s">
        <v>152</v>
      </c>
      <c r="C157" s="154">
        <v>7330344</v>
      </c>
      <c r="D157" s="96">
        <v>7438391</v>
      </c>
      <c r="E157" s="154">
        <v>45930</v>
      </c>
      <c r="F157" s="154">
        <v>47540.68</v>
      </c>
      <c r="G157" s="174">
        <v>0</v>
      </c>
      <c r="H157" s="200">
        <f t="shared" si="33"/>
        <v>0</v>
      </c>
      <c r="I157" s="218">
        <v>372</v>
      </c>
      <c r="J157" s="200">
        <f t="shared" si="29"/>
        <v>7.8248775574939183E-3</v>
      </c>
      <c r="K157" s="218">
        <v>111060</v>
      </c>
      <c r="L157" s="189" t="e">
        <f t="shared" si="30"/>
        <v>#DIV/0!</v>
      </c>
      <c r="M157" s="186">
        <f t="shared" si="31"/>
        <v>3.3495407887628309E-3</v>
      </c>
      <c r="N157" s="184">
        <f t="shared" si="32"/>
        <v>50.010815511042644</v>
      </c>
    </row>
    <row r="158" spans="1:14" s="120" customFormat="1" ht="15.6">
      <c r="A158" s="173" t="s">
        <v>307</v>
      </c>
      <c r="B158" s="237" t="s">
        <v>68</v>
      </c>
      <c r="C158" s="154">
        <v>34232050</v>
      </c>
      <c r="D158" s="96">
        <v>34217341</v>
      </c>
      <c r="E158" s="154">
        <v>192650</v>
      </c>
      <c r="F158" s="154">
        <v>197100.6</v>
      </c>
      <c r="G158" s="174">
        <v>614</v>
      </c>
      <c r="H158" s="200">
        <f t="shared" si="33"/>
        <v>3.1871269140929144E-3</v>
      </c>
      <c r="I158" s="218">
        <v>1485</v>
      </c>
      <c r="J158" s="200">
        <f t="shared" si="29"/>
        <v>7.5342236401106846E-3</v>
      </c>
      <c r="K158" s="218">
        <v>199030</v>
      </c>
      <c r="L158" s="189">
        <f t="shared" si="30"/>
        <v>1.4185667752442996</v>
      </c>
      <c r="M158" s="186">
        <f t="shared" si="31"/>
        <v>7.4611867557654622E-3</v>
      </c>
      <c r="N158" s="184">
        <f t="shared" si="32"/>
        <v>43.39904728424105</v>
      </c>
    </row>
    <row r="159" spans="1:14" s="120" customFormat="1" ht="15.6">
      <c r="A159" s="173" t="s">
        <v>307</v>
      </c>
      <c r="B159" s="237" t="s">
        <v>101</v>
      </c>
      <c r="C159" s="154">
        <v>23838714</v>
      </c>
      <c r="D159" s="96">
        <v>23881557</v>
      </c>
      <c r="E159" s="154">
        <v>185990</v>
      </c>
      <c r="F159" s="154">
        <v>188425.48473</v>
      </c>
      <c r="G159" s="174">
        <v>7</v>
      </c>
      <c r="H159" s="200">
        <f t="shared" si="33"/>
        <v>3.7636432066240123E-5</v>
      </c>
      <c r="I159" s="218">
        <v>850</v>
      </c>
      <c r="J159" s="200">
        <f t="shared" si="29"/>
        <v>4.5110670736391526E-3</v>
      </c>
      <c r="K159" s="218">
        <v>17050</v>
      </c>
      <c r="L159" s="189">
        <f t="shared" si="30"/>
        <v>120.42857142857143</v>
      </c>
      <c r="M159" s="186">
        <f t="shared" si="31"/>
        <v>4.9853372434017593E-2</v>
      </c>
      <c r="N159" s="184">
        <f t="shared" si="32"/>
        <v>35.592319211012914</v>
      </c>
    </row>
    <row r="160" spans="1:14" s="120" customFormat="1" ht="15.6">
      <c r="A160" s="173" t="s">
        <v>307</v>
      </c>
      <c r="B160" s="237" t="s">
        <v>77</v>
      </c>
      <c r="C160" s="154">
        <v>7528232</v>
      </c>
      <c r="D160" s="96">
        <v>7589563</v>
      </c>
      <c r="E160" s="154">
        <v>51330</v>
      </c>
      <c r="F160" s="154">
        <v>52663.977656999996</v>
      </c>
      <c r="G160" s="174">
        <v>150</v>
      </c>
      <c r="H160" s="200">
        <f t="shared" si="33"/>
        <v>2.9222676797194622E-3</v>
      </c>
      <c r="I160" s="218">
        <v>213</v>
      </c>
      <c r="J160" s="200">
        <f t="shared" si="29"/>
        <v>4.044510298619429E-3</v>
      </c>
      <c r="K160" s="218">
        <v>12650</v>
      </c>
      <c r="L160" s="189">
        <f t="shared" si="30"/>
        <v>0.42</v>
      </c>
      <c r="M160" s="186">
        <f t="shared" si="31"/>
        <v>1.6837944664031622E-2</v>
      </c>
      <c r="N160" s="184">
        <f t="shared" si="32"/>
        <v>28.064856962120217</v>
      </c>
    </row>
    <row r="161" spans="1:14" s="120" customFormat="1" ht="15.6">
      <c r="A161" s="173" t="s">
        <v>307</v>
      </c>
      <c r="B161" s="237" t="s">
        <v>217</v>
      </c>
      <c r="C161" s="154">
        <v>9650213</v>
      </c>
      <c r="D161" s="96">
        <v>9873580</v>
      </c>
      <c r="E161" s="154">
        <v>44720</v>
      </c>
      <c r="F161" s="154">
        <v>46907.07</v>
      </c>
      <c r="G161" s="174">
        <v>90</v>
      </c>
      <c r="H161" s="200">
        <f t="shared" si="33"/>
        <v>2.0125223613595708E-3</v>
      </c>
      <c r="I161" s="218">
        <v>124</v>
      </c>
      <c r="J161" s="200">
        <f t="shared" si="29"/>
        <v>2.643524739447593E-3</v>
      </c>
      <c r="K161" s="218">
        <v>17095</v>
      </c>
      <c r="L161" s="189">
        <f t="shared" si="30"/>
        <v>0.37777777777777777</v>
      </c>
      <c r="M161" s="186">
        <f t="shared" si="31"/>
        <v>7.2535829189821583E-3</v>
      </c>
      <c r="N161" s="184">
        <f t="shared" si="32"/>
        <v>12.558767944352505</v>
      </c>
    </row>
    <row r="162" spans="1:14" s="120" customFormat="1" ht="15" customHeight="1">
      <c r="A162" s="173" t="s">
        <v>307</v>
      </c>
      <c r="B162" s="237" t="s">
        <v>67</v>
      </c>
      <c r="C162" s="154">
        <v>5084300</v>
      </c>
      <c r="D162" s="96">
        <v>4881855</v>
      </c>
      <c r="E162" s="154">
        <v>34150</v>
      </c>
      <c r="F162" s="154">
        <v>34817.389860000003</v>
      </c>
      <c r="G162" s="174">
        <v>25</v>
      </c>
      <c r="H162" s="200">
        <f t="shared" si="33"/>
        <v>7.320644216691069E-4</v>
      </c>
      <c r="I162" s="218">
        <v>51</v>
      </c>
      <c r="J162" s="200">
        <f t="shared" si="29"/>
        <v>1.4647852755496587E-3</v>
      </c>
      <c r="K162" s="218">
        <v>14118</v>
      </c>
      <c r="L162" s="189">
        <f t="shared" si="30"/>
        <v>1.04</v>
      </c>
      <c r="M162" s="186">
        <f t="shared" si="31"/>
        <v>3.6124096897577561E-3</v>
      </c>
      <c r="N162" s="184">
        <f t="shared" si="32"/>
        <v>10.446848585220167</v>
      </c>
    </row>
    <row r="163" spans="1:14" s="120" customFormat="1" ht="15.6">
      <c r="A163" s="173" t="s">
        <v>307</v>
      </c>
      <c r="B163" s="237" t="s">
        <v>173</v>
      </c>
      <c r="C163" s="154">
        <v>775992</v>
      </c>
      <c r="D163" s="96">
        <v>784617</v>
      </c>
      <c r="E163" s="154">
        <v>4830</v>
      </c>
      <c r="F163" s="154">
        <v>5002.5</v>
      </c>
      <c r="G163" s="174">
        <v>0</v>
      </c>
      <c r="H163" s="200">
        <f t="shared" si="33"/>
        <v>0</v>
      </c>
      <c r="I163" s="218">
        <v>3</v>
      </c>
      <c r="J163" s="200">
        <f t="shared" si="29"/>
        <v>5.9970014992503744E-4</v>
      </c>
      <c r="K163" s="218">
        <v>2660</v>
      </c>
      <c r="L163" s="189" t="e">
        <f t="shared" si="30"/>
        <v>#DIV/0!</v>
      </c>
      <c r="M163" s="186">
        <f t="shared" si="31"/>
        <v>1.1278195488721805E-3</v>
      </c>
      <c r="N163" s="184">
        <f t="shared" si="32"/>
        <v>3.8235215398085947</v>
      </c>
    </row>
    <row r="164" spans="1:14" s="120" customFormat="1" ht="15.6">
      <c r="A164" s="173" t="s">
        <v>307</v>
      </c>
      <c r="B164" s="237" t="s">
        <v>4</v>
      </c>
      <c r="C164" s="154">
        <v>1442160504</v>
      </c>
      <c r="D164" s="96">
        <v>1447710676</v>
      </c>
      <c r="E164" s="154">
        <v>10660460</v>
      </c>
      <c r="F164" s="154">
        <v>11710862.92</v>
      </c>
      <c r="G164" s="174">
        <v>4634</v>
      </c>
      <c r="H164" s="200">
        <f t="shared" si="33"/>
        <v>4.3469043549715489E-4</v>
      </c>
      <c r="I164" s="218">
        <v>4636</v>
      </c>
      <c r="J164" s="200">
        <f t="shared" si="29"/>
        <v>3.9587176723609026E-4</v>
      </c>
      <c r="K164" s="207">
        <v>102314</v>
      </c>
      <c r="L164" s="189">
        <f t="shared" si="30"/>
        <v>4.3159257660768235E-4</v>
      </c>
      <c r="M164" s="186">
        <f t="shared" si="31"/>
        <v>4.5311492073421035E-2</v>
      </c>
      <c r="N164" s="184">
        <f t="shared" si="32"/>
        <v>3.2022973076424286</v>
      </c>
    </row>
    <row r="165" spans="1:14" s="120" customFormat="1" ht="15.6" hidden="1">
      <c r="A165" s="173" t="s">
        <v>307</v>
      </c>
      <c r="B165" s="242" t="s">
        <v>236</v>
      </c>
      <c r="C165" s="154">
        <v>310922</v>
      </c>
      <c r="D165" s="96">
        <v>318422</v>
      </c>
      <c r="E165" s="154">
        <v>1580</v>
      </c>
      <c r="F165" s="154">
        <v>1582.5</v>
      </c>
      <c r="G165" s="174">
        <v>0</v>
      </c>
      <c r="H165" s="200">
        <f t="shared" si="33"/>
        <v>0</v>
      </c>
      <c r="I165" s="218">
        <v>1</v>
      </c>
      <c r="J165" s="200">
        <f t="shared" si="29"/>
        <v>6.3191153238546598E-4</v>
      </c>
      <c r="K165" s="218">
        <v>7</v>
      </c>
      <c r="L165" s="189" t="e">
        <f t="shared" si="30"/>
        <v>#DIV/0!</v>
      </c>
      <c r="M165" s="186">
        <f t="shared" si="31"/>
        <v>0.14285714285714285</v>
      </c>
      <c r="N165" s="184">
        <f t="shared" si="32"/>
        <v>3.1404865241723248</v>
      </c>
    </row>
    <row r="166" spans="1:14" s="120" customFormat="1" ht="15.6" hidden="1">
      <c r="A166" s="173" t="s">
        <v>307</v>
      </c>
      <c r="B166" s="237" t="s">
        <v>227</v>
      </c>
      <c r="C166" s="154">
        <v>55129</v>
      </c>
      <c r="D166" s="96">
        <v>55009</v>
      </c>
      <c r="E166" s="154"/>
      <c r="F166" s="154"/>
      <c r="G166" s="174">
        <v>0</v>
      </c>
      <c r="H166" s="200" t="e">
        <f t="shared" ref="H166:H181" si="34">G166/E166</f>
        <v>#DIV/0!</v>
      </c>
      <c r="I166" s="218">
        <v>0</v>
      </c>
      <c r="J166" s="200" t="e">
        <f t="shared" si="29"/>
        <v>#DIV/0!</v>
      </c>
      <c r="K166" s="218">
        <v>0</v>
      </c>
      <c r="L166" s="189" t="e">
        <f t="shared" ref="L166:L183" si="35">(I166-G166)/G166</f>
        <v>#DIV/0!</v>
      </c>
      <c r="M166" s="186" t="e">
        <f t="shared" ref="M166:M181" si="36">I166/K166</f>
        <v>#DIV/0!</v>
      </c>
      <c r="N166" s="184">
        <f t="shared" ref="N166:N181" si="37">I166*1000000/C166</f>
        <v>0</v>
      </c>
    </row>
    <row r="167" spans="1:14" s="120" customFormat="1" ht="15.6" hidden="1">
      <c r="A167" s="173" t="s">
        <v>307</v>
      </c>
      <c r="B167" s="237" t="s">
        <v>225</v>
      </c>
      <c r="C167" s="154">
        <v>169536</v>
      </c>
      <c r="D167" s="96">
        <v>171031</v>
      </c>
      <c r="E167" s="154"/>
      <c r="F167" s="154">
        <v>921.85708999999997</v>
      </c>
      <c r="G167" s="174">
        <v>0</v>
      </c>
      <c r="H167" s="200" t="e">
        <f t="shared" si="34"/>
        <v>#DIV/0!</v>
      </c>
      <c r="I167" s="218">
        <v>0</v>
      </c>
      <c r="J167" s="200">
        <f t="shared" si="29"/>
        <v>0</v>
      </c>
      <c r="K167" s="218">
        <v>0</v>
      </c>
      <c r="L167" s="189" t="e">
        <f t="shared" si="35"/>
        <v>#DIV/0!</v>
      </c>
      <c r="M167" s="186" t="e">
        <f t="shared" si="36"/>
        <v>#DIV/0!</v>
      </c>
      <c r="N167" s="184">
        <f t="shared" si="37"/>
        <v>0</v>
      </c>
    </row>
    <row r="168" spans="1:14" s="120" customFormat="1" ht="15.6" hidden="1">
      <c r="A168" s="173" t="s">
        <v>307</v>
      </c>
      <c r="B168" s="237" t="s">
        <v>233</v>
      </c>
      <c r="C168" s="154">
        <v>120401</v>
      </c>
      <c r="D168" s="96">
        <v>122280</v>
      </c>
      <c r="E168" s="154"/>
      <c r="F168" s="154"/>
      <c r="G168" s="174">
        <v>0</v>
      </c>
      <c r="H168" s="200" t="e">
        <f t="shared" si="34"/>
        <v>#DIV/0!</v>
      </c>
      <c r="I168" s="218"/>
      <c r="J168" s="200" t="e">
        <f t="shared" si="29"/>
        <v>#DIV/0!</v>
      </c>
      <c r="K168" s="218"/>
      <c r="L168" s="189" t="e">
        <f t="shared" si="35"/>
        <v>#DIV/0!</v>
      </c>
      <c r="M168" s="186" t="e">
        <f t="shared" si="36"/>
        <v>#DIV/0!</v>
      </c>
      <c r="N168" s="184">
        <f t="shared" si="37"/>
        <v>0</v>
      </c>
    </row>
    <row r="169" spans="1:14" s="120" customFormat="1" ht="15.6" hidden="1">
      <c r="A169" s="173" t="s">
        <v>307</v>
      </c>
      <c r="B169" s="242" t="s">
        <v>296</v>
      </c>
      <c r="C169" s="154">
        <v>653922</v>
      </c>
      <c r="D169" s="96">
        <v>662962</v>
      </c>
      <c r="E169" s="154"/>
      <c r="F169" s="154">
        <v>2766.540426</v>
      </c>
      <c r="G169" s="174">
        <v>0</v>
      </c>
      <c r="H169" s="200" t="e">
        <f t="shared" si="34"/>
        <v>#DIV/0!</v>
      </c>
      <c r="I169" s="218">
        <v>0</v>
      </c>
      <c r="J169" s="200">
        <f t="shared" si="29"/>
        <v>0</v>
      </c>
      <c r="K169" s="218">
        <v>79</v>
      </c>
      <c r="L169" s="189" t="e">
        <f t="shared" si="35"/>
        <v>#DIV/0!</v>
      </c>
      <c r="M169" s="186">
        <f t="shared" si="36"/>
        <v>0</v>
      </c>
      <c r="N169" s="184">
        <f t="shared" si="37"/>
        <v>0</v>
      </c>
    </row>
    <row r="170" spans="1:14" s="120" customFormat="1" ht="15.6" hidden="1">
      <c r="A170" s="173" t="s">
        <v>307</v>
      </c>
      <c r="B170" s="237" t="s">
        <v>221</v>
      </c>
      <c r="C170" s="154">
        <v>59395</v>
      </c>
      <c r="D170" s="96">
        <v>59796</v>
      </c>
      <c r="E170" s="154"/>
      <c r="F170" s="154"/>
      <c r="G170" s="174">
        <v>0</v>
      </c>
      <c r="H170" s="200" t="e">
        <f t="shared" si="34"/>
        <v>#DIV/0!</v>
      </c>
      <c r="I170" s="218">
        <v>0</v>
      </c>
      <c r="J170" s="200" t="e">
        <f t="shared" si="29"/>
        <v>#DIV/0!</v>
      </c>
      <c r="K170" s="218">
        <v>4</v>
      </c>
      <c r="L170" s="189" t="e">
        <f t="shared" si="35"/>
        <v>#DIV/0!</v>
      </c>
      <c r="M170" s="186">
        <f t="shared" si="36"/>
        <v>0</v>
      </c>
      <c r="N170" s="184">
        <f t="shared" si="37"/>
        <v>0</v>
      </c>
    </row>
    <row r="171" spans="1:14" s="120" customFormat="1" ht="15.6" hidden="1">
      <c r="A171" s="173" t="s">
        <v>307</v>
      </c>
      <c r="B171" s="237" t="s">
        <v>228</v>
      </c>
      <c r="C171" s="154">
        <v>551707</v>
      </c>
      <c r="D171" s="96">
        <v>557194</v>
      </c>
      <c r="E171" s="154"/>
      <c r="F171" s="154"/>
      <c r="G171" s="174">
        <v>0</v>
      </c>
      <c r="H171" s="200" t="e">
        <f t="shared" si="34"/>
        <v>#DIV/0!</v>
      </c>
      <c r="I171" s="218">
        <v>0</v>
      </c>
      <c r="J171" s="200" t="e">
        <f t="shared" si="29"/>
        <v>#DIV/0!</v>
      </c>
      <c r="K171" s="218">
        <v>1</v>
      </c>
      <c r="L171" s="189" t="e">
        <f t="shared" si="35"/>
        <v>#DIV/0!</v>
      </c>
      <c r="M171" s="186">
        <f t="shared" si="36"/>
        <v>0</v>
      </c>
      <c r="N171" s="184">
        <f t="shared" si="37"/>
        <v>0</v>
      </c>
    </row>
    <row r="172" spans="1:14" s="120" customFormat="1" ht="15.6" hidden="1">
      <c r="A172" s="173" t="s">
        <v>307</v>
      </c>
      <c r="B172" s="237" t="s">
        <v>224</v>
      </c>
      <c r="C172" s="154">
        <v>10859</v>
      </c>
      <c r="D172" s="96">
        <v>10927</v>
      </c>
      <c r="E172" s="154"/>
      <c r="F172" s="154"/>
      <c r="G172" s="174">
        <v>0</v>
      </c>
      <c r="H172" s="200" t="e">
        <f t="shared" si="34"/>
        <v>#DIV/0!</v>
      </c>
      <c r="I172" s="218"/>
      <c r="J172" s="200" t="e">
        <f t="shared" si="29"/>
        <v>#DIV/0!</v>
      </c>
      <c r="K172" s="218"/>
      <c r="L172" s="189" t="e">
        <f t="shared" si="35"/>
        <v>#DIV/0!</v>
      </c>
      <c r="M172" s="186" t="e">
        <f t="shared" si="36"/>
        <v>#DIV/0!</v>
      </c>
      <c r="N172" s="184">
        <f t="shared" si="37"/>
        <v>0</v>
      </c>
    </row>
    <row r="173" spans="1:14" s="120" customFormat="1" ht="15.6" hidden="1">
      <c r="A173" s="173" t="s">
        <v>307</v>
      </c>
      <c r="B173" s="237" t="s">
        <v>232</v>
      </c>
      <c r="C173" s="154">
        <v>1632</v>
      </c>
      <c r="D173" s="96">
        <v>1643</v>
      </c>
      <c r="E173" s="154"/>
      <c r="F173" s="154"/>
      <c r="G173" s="174">
        <v>0</v>
      </c>
      <c r="H173" s="200" t="e">
        <f t="shared" si="34"/>
        <v>#DIV/0!</v>
      </c>
      <c r="I173" s="218">
        <v>0</v>
      </c>
      <c r="J173" s="200" t="e">
        <f t="shared" si="29"/>
        <v>#DIV/0!</v>
      </c>
      <c r="K173" s="218">
        <v>0</v>
      </c>
      <c r="L173" s="189" t="e">
        <f t="shared" si="35"/>
        <v>#DIV/0!</v>
      </c>
      <c r="M173" s="186" t="e">
        <f t="shared" si="36"/>
        <v>#DIV/0!</v>
      </c>
      <c r="N173" s="184">
        <f t="shared" si="37"/>
        <v>0</v>
      </c>
    </row>
    <row r="174" spans="1:14" s="120" customFormat="1" ht="15.6" hidden="1">
      <c r="A174" s="173" t="s">
        <v>307</v>
      </c>
      <c r="B174" s="242" t="s">
        <v>234</v>
      </c>
      <c r="C174" s="154">
        <v>57735</v>
      </c>
      <c r="D174" s="96">
        <v>58080</v>
      </c>
      <c r="E174" s="154"/>
      <c r="F174" s="154"/>
      <c r="G174" s="174">
        <v>0</v>
      </c>
      <c r="H174" s="200" t="e">
        <f t="shared" si="34"/>
        <v>#DIV/0!</v>
      </c>
      <c r="I174" s="218">
        <v>0</v>
      </c>
      <c r="J174" s="200" t="e">
        <f t="shared" si="29"/>
        <v>#DIV/0!</v>
      </c>
      <c r="K174" s="218">
        <v>0</v>
      </c>
      <c r="L174" s="189" t="e">
        <f t="shared" si="35"/>
        <v>#DIV/0!</v>
      </c>
      <c r="M174" s="186" t="e">
        <f t="shared" si="36"/>
        <v>#DIV/0!</v>
      </c>
      <c r="N174" s="184">
        <f t="shared" si="37"/>
        <v>0</v>
      </c>
    </row>
    <row r="175" spans="1:14" s="120" customFormat="1" ht="15.6" hidden="1">
      <c r="A175" s="173" t="s">
        <v>307</v>
      </c>
      <c r="B175" s="237" t="s">
        <v>222</v>
      </c>
      <c r="C175" s="154">
        <v>18138</v>
      </c>
      <c r="D175" s="96">
        <v>18224</v>
      </c>
      <c r="E175" s="154"/>
      <c r="F175" s="154"/>
      <c r="G175" s="174">
        <v>0</v>
      </c>
      <c r="H175" s="200" t="e">
        <f t="shared" si="34"/>
        <v>#DIV/0!</v>
      </c>
      <c r="I175" s="218">
        <v>0</v>
      </c>
      <c r="J175" s="200" t="e">
        <f t="shared" si="29"/>
        <v>#DIV/0!</v>
      </c>
      <c r="K175" s="218">
        <v>10</v>
      </c>
      <c r="L175" s="189" t="e">
        <f t="shared" si="35"/>
        <v>#DIV/0!</v>
      </c>
      <c r="M175" s="186">
        <f t="shared" si="36"/>
        <v>0</v>
      </c>
      <c r="N175" s="184">
        <f t="shared" si="37"/>
        <v>0</v>
      </c>
    </row>
    <row r="176" spans="1:14" s="120" customFormat="1" ht="15.6" hidden="1">
      <c r="A176" s="173" t="s">
        <v>307</v>
      </c>
      <c r="B176" s="237" t="s">
        <v>226</v>
      </c>
      <c r="C176" s="154">
        <v>199090</v>
      </c>
      <c r="D176" s="96">
        <v>200415</v>
      </c>
      <c r="E176" s="154"/>
      <c r="F176" s="154"/>
      <c r="G176" s="174">
        <v>0</v>
      </c>
      <c r="H176" s="200" t="e">
        <f t="shared" si="34"/>
        <v>#DIV/0!</v>
      </c>
      <c r="I176" s="218">
        <v>0</v>
      </c>
      <c r="J176" s="200" t="e">
        <f t="shared" si="29"/>
        <v>#DIV/0!</v>
      </c>
      <c r="K176" s="218">
        <v>3</v>
      </c>
      <c r="L176" s="189" t="e">
        <f t="shared" si="35"/>
        <v>#DIV/0!</v>
      </c>
      <c r="M176" s="186">
        <f t="shared" si="36"/>
        <v>0</v>
      </c>
      <c r="N176" s="184">
        <f t="shared" si="37"/>
        <v>0</v>
      </c>
    </row>
    <row r="177" spans="1:14" s="120" customFormat="1" ht="15.6" hidden="1">
      <c r="A177" s="173" t="s">
        <v>307</v>
      </c>
      <c r="B177" s="237" t="s">
        <v>230</v>
      </c>
      <c r="C177" s="154">
        <v>695764</v>
      </c>
      <c r="D177" s="96">
        <v>713414</v>
      </c>
      <c r="E177" s="154"/>
      <c r="F177" s="154"/>
      <c r="G177" s="174">
        <v>0</v>
      </c>
      <c r="H177" s="200" t="e">
        <f t="shared" si="34"/>
        <v>#DIV/0!</v>
      </c>
      <c r="I177" s="218">
        <v>0</v>
      </c>
      <c r="J177" s="200" t="e">
        <f t="shared" si="29"/>
        <v>#DIV/0!</v>
      </c>
      <c r="K177" s="218">
        <v>24</v>
      </c>
      <c r="L177" s="189" t="e">
        <f t="shared" si="35"/>
        <v>#DIV/0!</v>
      </c>
      <c r="M177" s="186">
        <f t="shared" si="36"/>
        <v>0</v>
      </c>
      <c r="N177" s="184">
        <f t="shared" si="37"/>
        <v>0</v>
      </c>
    </row>
    <row r="178" spans="1:14" s="120" customFormat="1" ht="15.6" hidden="1">
      <c r="A178" s="173" t="s">
        <v>307</v>
      </c>
      <c r="B178" s="237" t="s">
        <v>218</v>
      </c>
      <c r="C178" s="154">
        <v>1366</v>
      </c>
      <c r="D178" s="96">
        <v>1383</v>
      </c>
      <c r="E178" s="154"/>
      <c r="F178" s="154"/>
      <c r="G178" s="174">
        <v>0</v>
      </c>
      <c r="H178" s="200" t="e">
        <f t="shared" si="34"/>
        <v>#DIV/0!</v>
      </c>
      <c r="I178" s="218">
        <v>0</v>
      </c>
      <c r="J178" s="200" t="e">
        <f t="shared" si="29"/>
        <v>#DIV/0!</v>
      </c>
      <c r="K178" s="218">
        <v>0</v>
      </c>
      <c r="L178" s="189" t="e">
        <f t="shared" si="35"/>
        <v>#DIV/0!</v>
      </c>
      <c r="M178" s="186" t="e">
        <f t="shared" si="36"/>
        <v>#DIV/0!</v>
      </c>
      <c r="N178" s="184">
        <f t="shared" si="37"/>
        <v>0</v>
      </c>
    </row>
    <row r="179" spans="1:14" s="120" customFormat="1" ht="15.6" hidden="1">
      <c r="A179" s="173" t="s">
        <v>307</v>
      </c>
      <c r="B179" s="242" t="s">
        <v>235</v>
      </c>
      <c r="C179" s="154">
        <v>106314</v>
      </c>
      <c r="D179" s="96">
        <v>107531</v>
      </c>
      <c r="E179" s="154"/>
      <c r="F179" s="154"/>
      <c r="G179" s="174">
        <v>0</v>
      </c>
      <c r="H179" s="200" t="e">
        <f t="shared" si="34"/>
        <v>#DIV/0!</v>
      </c>
      <c r="I179" s="218">
        <v>0</v>
      </c>
      <c r="J179" s="200" t="e">
        <f t="shared" si="29"/>
        <v>#DIV/0!</v>
      </c>
      <c r="K179" s="218">
        <v>1</v>
      </c>
      <c r="L179" s="189" t="e">
        <f t="shared" si="35"/>
        <v>#DIV/0!</v>
      </c>
      <c r="M179" s="186">
        <f t="shared" si="36"/>
        <v>0</v>
      </c>
      <c r="N179" s="184">
        <f t="shared" si="37"/>
        <v>0</v>
      </c>
    </row>
    <row r="180" spans="1:14" s="120" customFormat="1" ht="15.6" hidden="1">
      <c r="A180" s="173" t="s">
        <v>307</v>
      </c>
      <c r="B180" s="237" t="s">
        <v>216</v>
      </c>
      <c r="C180" s="154">
        <v>6077225</v>
      </c>
      <c r="D180" s="96">
        <v>6167993</v>
      </c>
      <c r="E180" s="154"/>
      <c r="F180" s="154"/>
      <c r="G180" s="174">
        <v>0</v>
      </c>
      <c r="H180" s="200" t="e">
        <f t="shared" si="34"/>
        <v>#DIV/0!</v>
      </c>
      <c r="I180" s="218">
        <v>0</v>
      </c>
      <c r="J180" s="200" t="e">
        <f t="shared" si="29"/>
        <v>#DIV/0!</v>
      </c>
      <c r="K180" s="218">
        <v>0</v>
      </c>
      <c r="L180" s="189" t="e">
        <f t="shared" si="35"/>
        <v>#DIV/0!</v>
      </c>
      <c r="M180" s="186" t="e">
        <f t="shared" si="36"/>
        <v>#DIV/0!</v>
      </c>
      <c r="N180" s="184">
        <f t="shared" si="37"/>
        <v>0</v>
      </c>
    </row>
    <row r="181" spans="1:14" s="120" customFormat="1" ht="15.6" hidden="1">
      <c r="A181" s="173" t="s">
        <v>307</v>
      </c>
      <c r="B181" s="237" t="s">
        <v>229</v>
      </c>
      <c r="C181" s="154">
        <v>11867</v>
      </c>
      <c r="D181" s="96">
        <v>12015</v>
      </c>
      <c r="E181" s="154"/>
      <c r="F181" s="154"/>
      <c r="G181" s="174">
        <v>0</v>
      </c>
      <c r="H181" s="200" t="e">
        <f t="shared" si="34"/>
        <v>#DIV/0!</v>
      </c>
      <c r="I181" s="218">
        <v>0</v>
      </c>
      <c r="J181" s="200" t="e">
        <f t="shared" si="29"/>
        <v>#DIV/0!</v>
      </c>
      <c r="K181" s="218">
        <v>0</v>
      </c>
      <c r="L181" s="189" t="e">
        <f t="shared" si="35"/>
        <v>#DIV/0!</v>
      </c>
      <c r="M181" s="186" t="e">
        <f t="shared" si="36"/>
        <v>#DIV/0!</v>
      </c>
      <c r="N181" s="184">
        <f t="shared" si="37"/>
        <v>0</v>
      </c>
    </row>
    <row r="182" spans="1:14" s="120" customFormat="1" ht="15.6" hidden="1">
      <c r="A182" s="173" t="s">
        <v>307</v>
      </c>
      <c r="B182" s="237" t="s">
        <v>321</v>
      </c>
      <c r="C182" s="154"/>
      <c r="D182" s="96">
        <v>25949483</v>
      </c>
      <c r="E182" s="154"/>
      <c r="F182" s="154"/>
      <c r="G182" s="174"/>
      <c r="H182" s="200"/>
      <c r="I182" s="218"/>
      <c r="J182" s="200" t="e">
        <f t="shared" si="29"/>
        <v>#DIV/0!</v>
      </c>
      <c r="K182" s="218"/>
      <c r="L182" s="189" t="e">
        <f t="shared" si="35"/>
        <v>#DIV/0!</v>
      </c>
      <c r="M182" s="186"/>
      <c r="N182" s="184"/>
    </row>
    <row r="183" spans="1:14" s="5" customFormat="1" ht="15.6">
      <c r="A183" s="172" t="s">
        <v>307</v>
      </c>
      <c r="B183" s="241" t="s">
        <v>253</v>
      </c>
      <c r="C183" s="148">
        <f>SUM(C119:C164)</f>
        <v>4580654333</v>
      </c>
      <c r="D183" s="144">
        <f>SUM(D119:D182)</f>
        <v>4645232284</v>
      </c>
      <c r="E183" s="148">
        <f>SUM(E119:E164)</f>
        <v>32246636.509999998</v>
      </c>
      <c r="F183" s="253">
        <v>34832654.806643002</v>
      </c>
      <c r="G183" s="148">
        <f>SUM(G119:G164)</f>
        <v>330686</v>
      </c>
      <c r="H183" s="201">
        <f>G183/E183</f>
        <v>1.0254898984501873E-2</v>
      </c>
      <c r="I183" s="144">
        <f>SUM(I119:I164)</f>
        <v>1236960</v>
      </c>
      <c r="J183" s="254">
        <f t="shared" ref="J183" si="38">I183/F183</f>
        <v>3.5511505134087483E-2</v>
      </c>
      <c r="K183" s="144">
        <f>SUM(K119:K164)</f>
        <v>82431185</v>
      </c>
      <c r="L183" s="210">
        <f t="shared" si="35"/>
        <v>2.7405877478937724</v>
      </c>
      <c r="M183" s="215">
        <f>I183/K183</f>
        <v>1.5005971344461444E-2</v>
      </c>
      <c r="N183" s="211">
        <f>I183*1000000/D183</f>
        <v>266.28593025596911</v>
      </c>
    </row>
    <row r="184" spans="1:14" s="181" customFormat="1" ht="18">
      <c r="A184" s="177"/>
      <c r="B184" s="245"/>
      <c r="C184" s="178"/>
      <c r="D184" s="226"/>
      <c r="E184" s="178"/>
      <c r="F184" s="178"/>
      <c r="G184" s="179"/>
      <c r="H184" s="204"/>
      <c r="I184" s="220"/>
      <c r="J184" s="220"/>
      <c r="K184" s="220"/>
      <c r="L184" s="192"/>
      <c r="M184" s="180"/>
      <c r="N184" s="197"/>
    </row>
    <row r="185" spans="1:14" s="176" customFormat="1" ht="52.8">
      <c r="A185" s="119" t="s">
        <v>308</v>
      </c>
      <c r="B185" s="231" t="s">
        <v>252</v>
      </c>
      <c r="C185" s="145" t="s">
        <v>299</v>
      </c>
      <c r="D185" s="145" t="s">
        <v>316</v>
      </c>
      <c r="E185" s="166" t="s">
        <v>312</v>
      </c>
      <c r="F185" s="166" t="s">
        <v>322</v>
      </c>
      <c r="G185" s="145" t="s">
        <v>313</v>
      </c>
      <c r="H185" s="157" t="s">
        <v>314</v>
      </c>
      <c r="I185" s="145" t="s">
        <v>319</v>
      </c>
      <c r="J185" s="157" t="s">
        <v>325</v>
      </c>
      <c r="K185" s="145" t="s">
        <v>320</v>
      </c>
      <c r="L185" s="157" t="s">
        <v>315</v>
      </c>
      <c r="M185" s="146" t="s">
        <v>317</v>
      </c>
      <c r="N185" s="145" t="s">
        <v>318</v>
      </c>
    </row>
    <row r="186" spans="1:14" s="121" customFormat="1" ht="15.6">
      <c r="A186" s="173" t="s">
        <v>308</v>
      </c>
      <c r="B186" s="237" t="s">
        <v>82</v>
      </c>
      <c r="C186" s="154">
        <v>11882402</v>
      </c>
      <c r="D186" s="96">
        <v>12007782</v>
      </c>
      <c r="E186" s="154">
        <v>73850</v>
      </c>
      <c r="F186" s="154">
        <v>74588.5</v>
      </c>
      <c r="G186" s="174">
        <v>4765</v>
      </c>
      <c r="H186" s="200">
        <f t="shared" ref="H186:H217" si="39">G186/E186</f>
        <v>6.4522681110358832E-2</v>
      </c>
      <c r="I186" s="218">
        <v>25569</v>
      </c>
      <c r="J186" s="200">
        <f t="shared" ref="J186:J249" si="40">I186/F186</f>
        <v>0.34280083390871247</v>
      </c>
      <c r="K186" s="218">
        <v>726706</v>
      </c>
      <c r="L186" s="189">
        <f t="shared" ref="L186:L217" si="41">(I186-G186)/G186</f>
        <v>4.366002098635887</v>
      </c>
      <c r="M186" s="186">
        <f t="shared" ref="M186:M217" si="42">I186/K186</f>
        <v>3.5184792749750241E-2</v>
      </c>
      <c r="N186" s="184">
        <f t="shared" ref="N186:N217" si="43">I186*1000000/D186</f>
        <v>2129.369104135968</v>
      </c>
    </row>
    <row r="187" spans="1:14" s="121" customFormat="1" ht="15.6">
      <c r="A187" s="173" t="s">
        <v>308</v>
      </c>
      <c r="B187" s="237" t="s">
        <v>58</v>
      </c>
      <c r="C187" s="154">
        <v>59695632</v>
      </c>
      <c r="D187" s="96">
        <v>60457532</v>
      </c>
      <c r="E187" s="154">
        <v>555970</v>
      </c>
      <c r="F187" s="154">
        <v>561529.69999999995</v>
      </c>
      <c r="G187" s="174">
        <v>29175</v>
      </c>
      <c r="H187" s="200">
        <f t="shared" si="39"/>
        <v>5.2475853013651819E-2</v>
      </c>
      <c r="I187" s="149">
        <v>91145</v>
      </c>
      <c r="J187" s="200">
        <f t="shared" si="40"/>
        <v>0.16231554626585201</v>
      </c>
      <c r="K187" s="218">
        <v>3458286</v>
      </c>
      <c r="L187" s="189">
        <f t="shared" si="41"/>
        <v>2.1240788346186803</v>
      </c>
      <c r="M187" s="186">
        <f t="shared" si="42"/>
        <v>2.6355541444519046E-2</v>
      </c>
      <c r="N187" s="184">
        <f t="shared" si="43"/>
        <v>1507.5871770617432</v>
      </c>
    </row>
    <row r="188" spans="1:14" s="121" customFormat="1" ht="15.6">
      <c r="A188" s="173" t="s">
        <v>308</v>
      </c>
      <c r="B188" s="237" t="s">
        <v>158</v>
      </c>
      <c r="C188" s="154">
        <v>2564917</v>
      </c>
      <c r="D188" s="96">
        <v>2612408</v>
      </c>
      <c r="E188" s="154">
        <v>19660</v>
      </c>
      <c r="F188" s="154">
        <v>19856.599999999999</v>
      </c>
      <c r="G188" s="174">
        <v>213</v>
      </c>
      <c r="H188" s="200">
        <f t="shared" si="39"/>
        <v>1.0834181078331638E-2</v>
      </c>
      <c r="I188" s="218">
        <v>3633</v>
      </c>
      <c r="J188" s="200">
        <f t="shared" si="40"/>
        <v>0.18296183636674962</v>
      </c>
      <c r="K188" s="218">
        <v>147974</v>
      </c>
      <c r="L188" s="189">
        <f t="shared" si="41"/>
        <v>16.056338028169016</v>
      </c>
      <c r="M188" s="186">
        <f t="shared" si="42"/>
        <v>2.4551610418046415E-2</v>
      </c>
      <c r="N188" s="184">
        <f t="shared" si="43"/>
        <v>1390.6709824805314</v>
      </c>
    </row>
    <row r="189" spans="1:14" s="182" customFormat="1" ht="18">
      <c r="A189" s="173" t="s">
        <v>308</v>
      </c>
      <c r="B189" s="237" t="s">
        <v>165</v>
      </c>
      <c r="C189" s="154">
        <v>98659</v>
      </c>
      <c r="D189" s="96">
        <v>99270</v>
      </c>
      <c r="E189" s="154">
        <v>780</v>
      </c>
      <c r="F189" s="154">
        <v>792.96875999999997</v>
      </c>
      <c r="G189" s="174">
        <v>0</v>
      </c>
      <c r="H189" s="200">
        <f t="shared" si="39"/>
        <v>0</v>
      </c>
      <c r="I189" s="218">
        <v>134</v>
      </c>
      <c r="J189" s="200">
        <f t="shared" si="40"/>
        <v>0.16898521954383172</v>
      </c>
      <c r="K189" s="218">
        <v>24788</v>
      </c>
      <c r="L189" s="189" t="e">
        <f t="shared" si="41"/>
        <v>#DIV/0!</v>
      </c>
      <c r="M189" s="186">
        <f t="shared" si="42"/>
        <v>5.4058415362272065E-3</v>
      </c>
      <c r="N189" s="184">
        <f t="shared" si="43"/>
        <v>1349.8539337161278</v>
      </c>
    </row>
    <row r="190" spans="1:14" s="121" customFormat="1" ht="15.6">
      <c r="A190" s="173" t="s">
        <v>308</v>
      </c>
      <c r="B190" s="242" t="s">
        <v>196</v>
      </c>
      <c r="C190" s="154">
        <v>1166359</v>
      </c>
      <c r="D190" s="96">
        <v>1178534</v>
      </c>
      <c r="E190" s="154">
        <v>10320</v>
      </c>
      <c r="F190" s="154">
        <v>10423.200000000001</v>
      </c>
      <c r="G190" s="174">
        <v>227</v>
      </c>
      <c r="H190" s="200">
        <f t="shared" si="39"/>
        <v>2.1996124031007751E-2</v>
      </c>
      <c r="I190" s="218">
        <v>1303</v>
      </c>
      <c r="J190" s="200">
        <f t="shared" si="40"/>
        <v>0.12500959398265407</v>
      </c>
      <c r="K190" s="218">
        <v>66109</v>
      </c>
      <c r="L190" s="189">
        <f t="shared" si="41"/>
        <v>4.7400881057268727</v>
      </c>
      <c r="M190" s="186">
        <f t="shared" si="42"/>
        <v>1.9709873088384334E-2</v>
      </c>
      <c r="N190" s="184">
        <f t="shared" si="43"/>
        <v>1105.6108690966912</v>
      </c>
    </row>
    <row r="191" spans="1:14" s="120" customFormat="1" ht="15.6">
      <c r="A191" s="173" t="s">
        <v>308</v>
      </c>
      <c r="B191" s="237" t="s">
        <v>159</v>
      </c>
      <c r="C191" s="154">
        <v>2376480</v>
      </c>
      <c r="D191" s="96">
        <v>2425725</v>
      </c>
      <c r="E191" s="154">
        <v>13450</v>
      </c>
      <c r="F191" s="154">
        <v>13584.5</v>
      </c>
      <c r="G191" s="174">
        <v>42</v>
      </c>
      <c r="H191" s="200">
        <f t="shared" si="39"/>
        <v>3.1226765799256505E-3</v>
      </c>
      <c r="I191" s="218">
        <v>2444</v>
      </c>
      <c r="J191" s="200">
        <f t="shared" si="40"/>
        <v>0.17991092789576354</v>
      </c>
      <c r="K191" s="218">
        <v>219509</v>
      </c>
      <c r="L191" s="189">
        <f t="shared" si="41"/>
        <v>57.19047619047619</v>
      </c>
      <c r="M191" s="186">
        <f t="shared" si="42"/>
        <v>1.1133939838457649E-2</v>
      </c>
      <c r="N191" s="184">
        <f t="shared" si="43"/>
        <v>1007.5338300920343</v>
      </c>
    </row>
    <row r="192" spans="1:14" s="120" customFormat="1" ht="15.6">
      <c r="A192" s="173" t="s">
        <v>308</v>
      </c>
      <c r="B192" s="237" t="s">
        <v>137</v>
      </c>
      <c r="C192" s="154">
        <v>6919709</v>
      </c>
      <c r="D192" s="96">
        <v>7015131</v>
      </c>
      <c r="E192" s="154">
        <v>35090</v>
      </c>
      <c r="F192" s="154">
        <v>35440.9</v>
      </c>
      <c r="G192" s="174">
        <v>1510</v>
      </c>
      <c r="H192" s="200">
        <f t="shared" si="39"/>
        <v>4.3032202906811055E-2</v>
      </c>
      <c r="I192" s="218">
        <v>5710</v>
      </c>
      <c r="J192" s="200">
        <f t="shared" si="40"/>
        <v>0.16111329001238681</v>
      </c>
      <c r="K192" s="218">
        <v>388734</v>
      </c>
      <c r="L192" s="189">
        <f t="shared" si="41"/>
        <v>2.7814569536423841</v>
      </c>
      <c r="M192" s="186">
        <f t="shared" si="42"/>
        <v>1.4688707445193886E-2</v>
      </c>
      <c r="N192" s="184">
        <f t="shared" si="43"/>
        <v>813.95486413582296</v>
      </c>
    </row>
    <row r="193" spans="1:14" s="120" customFormat="1" ht="15.6">
      <c r="A193" s="173" t="s">
        <v>308</v>
      </c>
      <c r="B193" s="237" t="s">
        <v>62</v>
      </c>
      <c r="C193" s="154">
        <v>1733264</v>
      </c>
      <c r="D193" s="96">
        <v>1796798</v>
      </c>
      <c r="E193" s="154">
        <v>4060</v>
      </c>
      <c r="F193" s="154">
        <v>4465.0430299999989</v>
      </c>
      <c r="G193" s="174">
        <v>352</v>
      </c>
      <c r="H193" s="200">
        <f t="shared" si="39"/>
        <v>8.6699507389162558E-2</v>
      </c>
      <c r="I193" s="218">
        <v>1394</v>
      </c>
      <c r="J193" s="200">
        <f t="shared" si="40"/>
        <v>0.31220303827620677</v>
      </c>
      <c r="K193" s="218">
        <v>282062</v>
      </c>
      <c r="L193" s="189">
        <f t="shared" si="41"/>
        <v>2.9602272727272729</v>
      </c>
      <c r="M193" s="186">
        <f t="shared" si="42"/>
        <v>4.9421758336819568E-3</v>
      </c>
      <c r="N193" s="184">
        <f t="shared" si="43"/>
        <v>775.82455011637364</v>
      </c>
    </row>
    <row r="194" spans="1:14" s="120" customFormat="1" ht="15.6">
      <c r="A194" s="173" t="s">
        <v>308</v>
      </c>
      <c r="B194" s="237" t="s">
        <v>75</v>
      </c>
      <c r="C194" s="154">
        <v>5175185</v>
      </c>
      <c r="D194" s="96">
        <v>5311569</v>
      </c>
      <c r="E194" s="154">
        <v>12270</v>
      </c>
      <c r="F194" s="154">
        <v>13050.525033</v>
      </c>
      <c r="G194" s="174">
        <v>1501</v>
      </c>
      <c r="H194" s="200">
        <f t="shared" si="39"/>
        <v>0.12233088834555828</v>
      </c>
      <c r="I194" s="218">
        <v>4116</v>
      </c>
      <c r="J194" s="200">
        <f t="shared" si="40"/>
        <v>0.31538960996528054</v>
      </c>
      <c r="K194" s="218">
        <v>305489</v>
      </c>
      <c r="L194" s="189">
        <f t="shared" si="41"/>
        <v>1.7421718854097268</v>
      </c>
      <c r="M194" s="186">
        <f t="shared" si="42"/>
        <v>1.3473480223510503E-2</v>
      </c>
      <c r="N194" s="184">
        <f t="shared" si="43"/>
        <v>774.91227168469425</v>
      </c>
    </row>
    <row r="195" spans="1:14" s="120" customFormat="1" ht="15.6">
      <c r="A195" s="173" t="s">
        <v>308</v>
      </c>
      <c r="B195" s="242" t="s">
        <v>267</v>
      </c>
      <c r="C195" s="154">
        <v>276282</v>
      </c>
      <c r="D195" s="96">
        <v>283173</v>
      </c>
      <c r="E195" s="154">
        <v>2762.82</v>
      </c>
      <c r="F195" s="154">
        <v>2790.4482000000003</v>
      </c>
      <c r="G195" s="174">
        <v>55</v>
      </c>
      <c r="H195" s="200">
        <f t="shared" si="39"/>
        <v>1.9907196270477264E-2</v>
      </c>
      <c r="I195" s="218">
        <v>185</v>
      </c>
      <c r="J195" s="200">
        <f t="shared" si="40"/>
        <v>6.6297593340023289E-2</v>
      </c>
      <c r="K195" s="218">
        <v>22732</v>
      </c>
      <c r="L195" s="189">
        <f t="shared" si="41"/>
        <v>2.3636363636363638</v>
      </c>
      <c r="M195" s="186">
        <f t="shared" si="42"/>
        <v>8.1383072320957237E-3</v>
      </c>
      <c r="N195" s="184">
        <f t="shared" si="43"/>
        <v>653.31087356492321</v>
      </c>
    </row>
    <row r="196" spans="1:14" s="120" customFormat="1" ht="15.6">
      <c r="A196" s="173" t="s">
        <v>308</v>
      </c>
      <c r="B196" s="242" t="s">
        <v>271</v>
      </c>
      <c r="C196" s="154">
        <v>559102</v>
      </c>
      <c r="D196" s="96">
        <v>565231</v>
      </c>
      <c r="E196" s="154">
        <v>3080</v>
      </c>
      <c r="F196" s="154">
        <v>3110.8</v>
      </c>
      <c r="G196" s="174">
        <v>113</v>
      </c>
      <c r="H196" s="200">
        <f t="shared" si="39"/>
        <v>3.6688311688311687E-2</v>
      </c>
      <c r="I196" s="218">
        <v>351</v>
      </c>
      <c r="J196" s="200">
        <f t="shared" si="40"/>
        <v>0.11283271184261283</v>
      </c>
      <c r="K196" s="218">
        <v>41732</v>
      </c>
      <c r="L196" s="189">
        <f t="shared" si="41"/>
        <v>2.1061946902654869</v>
      </c>
      <c r="M196" s="186">
        <f t="shared" si="42"/>
        <v>8.4108118470238667E-3</v>
      </c>
      <c r="N196" s="184">
        <f t="shared" si="43"/>
        <v>620.98504859075319</v>
      </c>
    </row>
    <row r="197" spans="1:14" s="120" customFormat="1" ht="15.6">
      <c r="A197" s="173" t="s">
        <v>308</v>
      </c>
      <c r="B197" s="237" t="s">
        <v>104</v>
      </c>
      <c r="C197" s="154">
        <v>1272842</v>
      </c>
      <c r="D197" s="96">
        <v>1274938</v>
      </c>
      <c r="E197" s="154">
        <v>11060</v>
      </c>
      <c r="F197" s="154">
        <v>11170.6</v>
      </c>
      <c r="G197" s="174">
        <v>10</v>
      </c>
      <c r="H197" s="200">
        <f t="shared" si="39"/>
        <v>9.0415913200723324E-4</v>
      </c>
      <c r="I197" s="218">
        <v>762</v>
      </c>
      <c r="J197" s="200">
        <f t="shared" si="40"/>
        <v>6.8214778078169475E-2</v>
      </c>
      <c r="K197" s="218">
        <v>23493</v>
      </c>
      <c r="L197" s="189">
        <f t="shared" si="41"/>
        <v>75.2</v>
      </c>
      <c r="M197" s="186">
        <f t="shared" si="42"/>
        <v>3.2435193461882263E-2</v>
      </c>
      <c r="N197" s="184">
        <f t="shared" si="43"/>
        <v>597.6761222898682</v>
      </c>
    </row>
    <row r="198" spans="1:14" s="120" customFormat="1" ht="15.6">
      <c r="A198" s="173" t="s">
        <v>308</v>
      </c>
      <c r="B198" s="237" t="s">
        <v>63</v>
      </c>
      <c r="C198" s="154">
        <v>4303358</v>
      </c>
      <c r="D198" s="96">
        <v>4368036</v>
      </c>
      <c r="E198" s="154">
        <v>12400</v>
      </c>
      <c r="F198" s="154">
        <v>13235.149079999999</v>
      </c>
      <c r="G198" s="174">
        <v>937</v>
      </c>
      <c r="H198" s="200">
        <f t="shared" si="39"/>
        <v>7.5564516129032255E-2</v>
      </c>
      <c r="I198" s="218">
        <v>2468</v>
      </c>
      <c r="J198" s="200">
        <f t="shared" si="40"/>
        <v>0.18647315455852803</v>
      </c>
      <c r="K198" s="218">
        <v>417135</v>
      </c>
      <c r="L198" s="189">
        <f t="shared" si="41"/>
        <v>1.6339381003201707</v>
      </c>
      <c r="M198" s="186">
        <f t="shared" si="42"/>
        <v>5.9165497980270178E-3</v>
      </c>
      <c r="N198" s="184">
        <f t="shared" si="43"/>
        <v>565.01365831233989</v>
      </c>
    </row>
    <row r="199" spans="1:14" s="120" customFormat="1" ht="15.6">
      <c r="A199" s="173" t="s">
        <v>308</v>
      </c>
      <c r="B199" s="242" t="s">
        <v>199</v>
      </c>
      <c r="C199" s="154">
        <v>888932</v>
      </c>
      <c r="D199" s="96">
        <v>905019</v>
      </c>
      <c r="E199" s="154">
        <v>8889.32</v>
      </c>
      <c r="F199" s="154">
        <v>8978.2132000000001</v>
      </c>
      <c r="G199" s="174">
        <v>42</v>
      </c>
      <c r="H199" s="200">
        <f t="shared" si="39"/>
        <v>4.7247708486138421E-3</v>
      </c>
      <c r="I199" s="218">
        <v>409</v>
      </c>
      <c r="J199" s="200">
        <f t="shared" si="40"/>
        <v>4.5554721289086789E-2</v>
      </c>
      <c r="K199" s="218">
        <v>76602</v>
      </c>
      <c r="L199" s="189">
        <f t="shared" si="41"/>
        <v>8.7380952380952372</v>
      </c>
      <c r="M199" s="186">
        <f t="shared" si="42"/>
        <v>5.3392861805174798E-3</v>
      </c>
      <c r="N199" s="184">
        <f t="shared" si="43"/>
        <v>451.92421374578879</v>
      </c>
    </row>
    <row r="200" spans="1:14" s="120" customFormat="1" ht="15.6">
      <c r="A200" s="173" t="s">
        <v>308</v>
      </c>
      <c r="B200" s="237" t="s">
        <v>40</v>
      </c>
      <c r="C200" s="154">
        <v>37136654</v>
      </c>
      <c r="D200" s="96">
        <v>37581646</v>
      </c>
      <c r="E200" s="154">
        <v>186820</v>
      </c>
      <c r="F200" s="154">
        <v>188688.2</v>
      </c>
      <c r="G200" s="174">
        <v>7452</v>
      </c>
      <c r="H200" s="200">
        <f t="shared" si="39"/>
        <v>3.9888662884059525E-2</v>
      </c>
      <c r="I200" s="218">
        <v>14849</v>
      </c>
      <c r="J200" s="200">
        <f t="shared" si="40"/>
        <v>7.8695965089496847E-2</v>
      </c>
      <c r="K200" s="218">
        <v>963092</v>
      </c>
      <c r="L200" s="189">
        <f t="shared" si="41"/>
        <v>0.99261943102522809</v>
      </c>
      <c r="M200" s="186">
        <f t="shared" si="42"/>
        <v>1.5418049366000341E-2</v>
      </c>
      <c r="N200" s="184">
        <f t="shared" si="43"/>
        <v>395.11308259356178</v>
      </c>
    </row>
    <row r="201" spans="1:14" s="120" customFormat="1" ht="15.6">
      <c r="A201" s="173" t="s">
        <v>308</v>
      </c>
      <c r="B201" s="237" t="s">
        <v>150</v>
      </c>
      <c r="C201" s="154">
        <v>14975228</v>
      </c>
      <c r="D201" s="96">
        <v>15196681</v>
      </c>
      <c r="E201" s="154">
        <v>114810</v>
      </c>
      <c r="F201" s="154">
        <v>115958.1</v>
      </c>
      <c r="G201" s="174">
        <v>377</v>
      </c>
      <c r="H201" s="200">
        <f t="shared" si="39"/>
        <v>3.2836860900618413E-3</v>
      </c>
      <c r="I201" s="218">
        <v>5004</v>
      </c>
      <c r="J201" s="200">
        <f t="shared" si="40"/>
        <v>4.3153518382933145E-2</v>
      </c>
      <c r="K201" s="218">
        <v>213258</v>
      </c>
      <c r="L201" s="189">
        <f t="shared" si="41"/>
        <v>12.273209549071618</v>
      </c>
      <c r="M201" s="186">
        <f t="shared" si="42"/>
        <v>2.3464535914244716E-2</v>
      </c>
      <c r="N201" s="184">
        <f t="shared" si="43"/>
        <v>329.28242686676123</v>
      </c>
    </row>
    <row r="202" spans="1:14" s="120" customFormat="1" ht="15.6">
      <c r="A202" s="173" t="s">
        <v>308</v>
      </c>
      <c r="B202" s="237" t="s">
        <v>210</v>
      </c>
      <c r="C202" s="154">
        <v>2150972</v>
      </c>
      <c r="D202" s="96">
        <v>2168089</v>
      </c>
      <c r="E202" s="154">
        <v>29330</v>
      </c>
      <c r="F202" s="154">
        <v>29623.3</v>
      </c>
      <c r="G202" s="174">
        <v>65</v>
      </c>
      <c r="H202" s="200">
        <f t="shared" si="39"/>
        <v>2.2161609273781109E-3</v>
      </c>
      <c r="I202" s="218">
        <v>665</v>
      </c>
      <c r="J202" s="200">
        <f t="shared" si="40"/>
        <v>2.2448545570547509E-2</v>
      </c>
      <c r="K202" s="218">
        <v>28408</v>
      </c>
      <c r="L202" s="189">
        <f t="shared" si="41"/>
        <v>9.2307692307692299</v>
      </c>
      <c r="M202" s="186">
        <f t="shared" si="42"/>
        <v>2.3408898901717826E-2</v>
      </c>
      <c r="N202" s="184">
        <f t="shared" si="43"/>
        <v>306.72172590700842</v>
      </c>
    </row>
    <row r="203" spans="1:14" s="120" customFormat="1" ht="15.6">
      <c r="A203" s="173" t="s">
        <v>308</v>
      </c>
      <c r="B203" s="242" t="s">
        <v>272</v>
      </c>
      <c r="C203" s="154">
        <v>221284</v>
      </c>
      <c r="D203" s="96">
        <v>225489</v>
      </c>
      <c r="E203" s="154">
        <v>1030</v>
      </c>
      <c r="F203" s="154">
        <v>1040.3</v>
      </c>
      <c r="G203" s="174">
        <v>17</v>
      </c>
      <c r="H203" s="200">
        <f t="shared" si="39"/>
        <v>1.6504854368932041E-2</v>
      </c>
      <c r="I203" s="218">
        <v>57</v>
      </c>
      <c r="J203" s="200">
        <f t="shared" si="40"/>
        <v>5.4791886955685862E-2</v>
      </c>
      <c r="K203" s="218">
        <v>3897</v>
      </c>
      <c r="L203" s="189">
        <f t="shared" si="41"/>
        <v>2.3529411764705883</v>
      </c>
      <c r="M203" s="186">
        <f t="shared" si="42"/>
        <v>1.4626635873749037E-2</v>
      </c>
      <c r="N203" s="184">
        <f t="shared" si="43"/>
        <v>252.78394954964543</v>
      </c>
    </row>
    <row r="204" spans="1:14" s="120" customFormat="1" ht="15.6">
      <c r="A204" s="173" t="s">
        <v>308</v>
      </c>
      <c r="B204" s="237" t="s">
        <v>50</v>
      </c>
      <c r="C204" s="154">
        <v>35086713</v>
      </c>
      <c r="D204" s="96">
        <v>35651957</v>
      </c>
      <c r="E204" s="154">
        <v>123170</v>
      </c>
      <c r="F204" s="154">
        <v>128347.04520000001</v>
      </c>
      <c r="G204" s="174">
        <v>6246</v>
      </c>
      <c r="H204" s="200">
        <f t="shared" si="39"/>
        <v>5.0710400259803522E-2</v>
      </c>
      <c r="I204" s="218">
        <v>8877</v>
      </c>
      <c r="J204" s="200">
        <f t="shared" si="40"/>
        <v>6.9164038690311819E-2</v>
      </c>
      <c r="K204" s="218">
        <v>556236</v>
      </c>
      <c r="L204" s="189">
        <f t="shared" si="41"/>
        <v>0.42122958693563883</v>
      </c>
      <c r="M204" s="186">
        <f t="shared" si="42"/>
        <v>1.5959053351455137E-2</v>
      </c>
      <c r="N204" s="184">
        <f t="shared" si="43"/>
        <v>248.99053928512257</v>
      </c>
    </row>
    <row r="205" spans="1:14" s="120" customFormat="1" ht="15.6">
      <c r="A205" s="173" t="s">
        <v>308</v>
      </c>
      <c r="B205" s="242" t="s">
        <v>291</v>
      </c>
      <c r="C205" s="154">
        <v>9952189</v>
      </c>
      <c r="D205" s="96">
        <v>10073798</v>
      </c>
      <c r="E205" s="154">
        <v>15610</v>
      </c>
      <c r="F205" s="154">
        <v>16641.914295999999</v>
      </c>
      <c r="G205" s="174">
        <v>679</v>
      </c>
      <c r="H205" s="200">
        <f t="shared" si="39"/>
        <v>4.3497757847533632E-2</v>
      </c>
      <c r="I205" s="218">
        <v>2164</v>
      </c>
      <c r="J205" s="200">
        <f t="shared" si="40"/>
        <v>0.13003311767565903</v>
      </c>
      <c r="K205" s="218">
        <v>761937</v>
      </c>
      <c r="L205" s="189">
        <f t="shared" si="41"/>
        <v>2.1870397643593518</v>
      </c>
      <c r="M205" s="186">
        <f t="shared" si="42"/>
        <v>2.8401298270066947E-3</v>
      </c>
      <c r="N205" s="184">
        <f t="shared" si="43"/>
        <v>214.81471040018869</v>
      </c>
    </row>
    <row r="206" spans="1:14" s="120" customFormat="1" ht="15.6">
      <c r="A206" s="173" t="s">
        <v>308</v>
      </c>
      <c r="B206" s="237" t="s">
        <v>54</v>
      </c>
      <c r="C206" s="154">
        <v>2906395</v>
      </c>
      <c r="D206" s="96">
        <v>2956463</v>
      </c>
      <c r="E206" s="154">
        <v>3730</v>
      </c>
      <c r="F206" s="154">
        <v>3994.181513</v>
      </c>
      <c r="G206" s="174">
        <v>245</v>
      </c>
      <c r="H206" s="200">
        <f t="shared" si="39"/>
        <v>6.5683646112600538E-2</v>
      </c>
      <c r="I206" s="218">
        <v>618</v>
      </c>
      <c r="J206" s="200">
        <f t="shared" si="40"/>
        <v>0.15472506644692388</v>
      </c>
      <c r="K206" s="218">
        <v>250528</v>
      </c>
      <c r="L206" s="189">
        <f t="shared" si="41"/>
        <v>1.5224489795918368</v>
      </c>
      <c r="M206" s="186">
        <f t="shared" si="42"/>
        <v>2.4667901392259549E-3</v>
      </c>
      <c r="N206" s="184">
        <f t="shared" si="43"/>
        <v>209.03356476979417</v>
      </c>
    </row>
    <row r="207" spans="1:14" s="120" customFormat="1" ht="15.6">
      <c r="A207" s="173" t="s">
        <v>308</v>
      </c>
      <c r="B207" s="237" t="s">
        <v>38</v>
      </c>
      <c r="C207" s="154">
        <v>103342633</v>
      </c>
      <c r="D207" s="96">
        <v>105338174</v>
      </c>
      <c r="E207" s="154">
        <v>587760</v>
      </c>
      <c r="F207" s="154">
        <v>593637.6</v>
      </c>
      <c r="G207" s="174">
        <v>7741</v>
      </c>
      <c r="H207" s="200">
        <f t="shared" si="39"/>
        <v>1.3170341636041923E-2</v>
      </c>
      <c r="I207" s="218">
        <v>21752</v>
      </c>
      <c r="J207" s="200">
        <f t="shared" si="40"/>
        <v>3.6641883869889647E-2</v>
      </c>
      <c r="K207" s="218">
        <v>385575</v>
      </c>
      <c r="L207" s="189">
        <f t="shared" si="41"/>
        <v>1.8099728717219998</v>
      </c>
      <c r="M207" s="186">
        <f t="shared" si="42"/>
        <v>5.6414445957336447E-2</v>
      </c>
      <c r="N207" s="184">
        <f t="shared" si="43"/>
        <v>206.49683940790544</v>
      </c>
    </row>
    <row r="208" spans="1:14" s="120" customFormat="1" ht="15.6">
      <c r="A208" s="173" t="s">
        <v>308</v>
      </c>
      <c r="B208" s="237" t="s">
        <v>138</v>
      </c>
      <c r="C208" s="154">
        <v>18656907</v>
      </c>
      <c r="D208" s="96">
        <v>19200908</v>
      </c>
      <c r="E208" s="154">
        <v>114920</v>
      </c>
      <c r="F208" s="154">
        <v>116069.2</v>
      </c>
      <c r="G208" s="174">
        <v>294</v>
      </c>
      <c r="H208" s="200">
        <f t="shared" si="39"/>
        <v>2.5583014270797078E-3</v>
      </c>
      <c r="I208" s="218">
        <v>3734</v>
      </c>
      <c r="J208" s="200">
        <f t="shared" si="40"/>
        <v>3.2170463826751629E-2</v>
      </c>
      <c r="K208" s="218">
        <v>254274</v>
      </c>
      <c r="L208" s="189">
        <f t="shared" si="41"/>
        <v>11.700680272108844</v>
      </c>
      <c r="M208" s="186">
        <f t="shared" si="42"/>
        <v>1.4684946160441099E-2</v>
      </c>
      <c r="N208" s="184">
        <f t="shared" si="43"/>
        <v>194.46996985767549</v>
      </c>
    </row>
    <row r="209" spans="1:14" s="120" customFormat="1" ht="15.6">
      <c r="A209" s="173" t="s">
        <v>308</v>
      </c>
      <c r="B209" s="237" t="s">
        <v>90</v>
      </c>
      <c r="C209" s="154">
        <v>995455</v>
      </c>
      <c r="D209" s="96">
        <v>1010160</v>
      </c>
      <c r="E209" s="154">
        <v>6850</v>
      </c>
      <c r="F209" s="154">
        <v>6918.5</v>
      </c>
      <c r="G209" s="174">
        <v>61</v>
      </c>
      <c r="H209" s="200">
        <f t="shared" si="39"/>
        <v>8.9051094890510944E-3</v>
      </c>
      <c r="I209" s="218">
        <v>189</v>
      </c>
      <c r="J209" s="200">
        <f t="shared" si="40"/>
        <v>2.7318060273180601E-2</v>
      </c>
      <c r="K209" s="218">
        <v>13656</v>
      </c>
      <c r="L209" s="189">
        <f t="shared" si="41"/>
        <v>2.098360655737705</v>
      </c>
      <c r="M209" s="186">
        <f t="shared" si="42"/>
        <v>1.3840070298769772E-2</v>
      </c>
      <c r="N209" s="184">
        <f t="shared" si="43"/>
        <v>187.09907341411261</v>
      </c>
    </row>
    <row r="210" spans="1:14" s="120" customFormat="1" ht="15.6">
      <c r="A210" s="173" t="s">
        <v>308</v>
      </c>
      <c r="B210" s="237" t="s">
        <v>169</v>
      </c>
      <c r="C210" s="154">
        <v>4714261</v>
      </c>
      <c r="D210" s="96">
        <v>4842862</v>
      </c>
      <c r="E210" s="154">
        <v>32720</v>
      </c>
      <c r="F210" s="154">
        <v>33047.199999999997</v>
      </c>
      <c r="G210" s="174">
        <v>353</v>
      </c>
      <c r="H210" s="200">
        <f t="shared" si="39"/>
        <v>1.0788508557457213E-2</v>
      </c>
      <c r="I210" s="218">
        <v>866</v>
      </c>
      <c r="J210" s="200">
        <f t="shared" si="40"/>
        <v>2.6204943232709582E-2</v>
      </c>
      <c r="K210" s="218">
        <v>41473</v>
      </c>
      <c r="L210" s="189">
        <f t="shared" si="41"/>
        <v>1.453257790368272</v>
      </c>
      <c r="M210" s="186">
        <f t="shared" si="42"/>
        <v>2.0881055144310757E-2</v>
      </c>
      <c r="N210" s="184">
        <f t="shared" si="43"/>
        <v>178.81987964967823</v>
      </c>
    </row>
    <row r="211" spans="1:14" s="120" customFormat="1" ht="15.6">
      <c r="A211" s="173" t="s">
        <v>308</v>
      </c>
      <c r="B211" s="237" t="s">
        <v>274</v>
      </c>
      <c r="C211" s="154">
        <v>879314</v>
      </c>
      <c r="D211" s="96">
        <v>898576</v>
      </c>
      <c r="E211" s="154">
        <v>6140</v>
      </c>
      <c r="F211" s="154">
        <v>6201.4</v>
      </c>
      <c r="G211" s="174">
        <v>13</v>
      </c>
      <c r="H211" s="200">
        <f t="shared" si="39"/>
        <v>2.1172638436482085E-3</v>
      </c>
      <c r="I211" s="218">
        <v>157</v>
      </c>
      <c r="J211" s="200">
        <f t="shared" si="40"/>
        <v>2.5316863933950398E-2</v>
      </c>
      <c r="K211" s="218">
        <v>6515</v>
      </c>
      <c r="L211" s="189">
        <f t="shared" si="41"/>
        <v>11.076923076923077</v>
      </c>
      <c r="M211" s="186">
        <f t="shared" si="42"/>
        <v>2.4098234842670759E-2</v>
      </c>
      <c r="N211" s="184">
        <f t="shared" si="43"/>
        <v>174.7208917220135</v>
      </c>
    </row>
    <row r="212" spans="1:14" s="120" customFormat="1" ht="15.6">
      <c r="A212" s="173" t="s">
        <v>308</v>
      </c>
      <c r="B212" s="237" t="s">
        <v>17</v>
      </c>
      <c r="C212" s="154">
        <v>44264110</v>
      </c>
      <c r="D212" s="96">
        <v>45081223</v>
      </c>
      <c r="E212" s="154">
        <v>206350</v>
      </c>
      <c r="F212" s="154">
        <v>208413.5</v>
      </c>
      <c r="G212" s="174">
        <v>2769</v>
      </c>
      <c r="H212" s="200">
        <f t="shared" si="39"/>
        <v>1.3418948388660043E-2</v>
      </c>
      <c r="I212" s="218">
        <v>6276</v>
      </c>
      <c r="J212" s="200">
        <f t="shared" si="40"/>
        <v>3.0113212435854683E-2</v>
      </c>
      <c r="K212" s="218">
        <v>218432</v>
      </c>
      <c r="L212" s="189">
        <f t="shared" si="41"/>
        <v>1.266522210184182</v>
      </c>
      <c r="M212" s="186">
        <f t="shared" si="42"/>
        <v>2.8732053911514795E-2</v>
      </c>
      <c r="N212" s="184">
        <f t="shared" si="43"/>
        <v>139.2153890767338</v>
      </c>
    </row>
    <row r="213" spans="1:14" s="120" customFormat="1" ht="15.6">
      <c r="A213" s="173" t="s">
        <v>308</v>
      </c>
      <c r="B213" s="237" t="s">
        <v>167</v>
      </c>
      <c r="C213" s="154">
        <v>2452655</v>
      </c>
      <c r="D213" s="96">
        <v>2524409</v>
      </c>
      <c r="E213" s="154">
        <v>18270</v>
      </c>
      <c r="F213" s="154">
        <v>18452.7</v>
      </c>
      <c r="G213" s="174">
        <v>124</v>
      </c>
      <c r="H213" s="200">
        <f t="shared" si="39"/>
        <v>6.7870826491516142E-3</v>
      </c>
      <c r="I213" s="218">
        <v>343</v>
      </c>
      <c r="J213" s="200">
        <f t="shared" si="40"/>
        <v>1.8588065703122037E-2</v>
      </c>
      <c r="K213" s="218">
        <v>10170</v>
      </c>
      <c r="L213" s="189">
        <f t="shared" si="41"/>
        <v>1.7661290322580645</v>
      </c>
      <c r="M213" s="186">
        <f t="shared" si="42"/>
        <v>3.3726647000983281E-2</v>
      </c>
      <c r="N213" s="184">
        <f t="shared" si="43"/>
        <v>135.87338660256717</v>
      </c>
    </row>
    <row r="214" spans="1:14" s="120" customFormat="1" ht="15.6">
      <c r="A214" s="173" t="s">
        <v>308</v>
      </c>
      <c r="B214" s="237" t="s">
        <v>123</v>
      </c>
      <c r="C214" s="154">
        <v>2253373</v>
      </c>
      <c r="D214" s="96">
        <v>2308282</v>
      </c>
      <c r="E214" s="154">
        <v>14730</v>
      </c>
      <c r="F214" s="154">
        <v>14877.3</v>
      </c>
      <c r="G214" s="174">
        <v>64</v>
      </c>
      <c r="H214" s="200">
        <f t="shared" si="39"/>
        <v>4.3448744059742025E-3</v>
      </c>
      <c r="I214" s="218">
        <v>288</v>
      </c>
      <c r="J214" s="200">
        <f t="shared" si="40"/>
        <v>1.9358351313746448E-2</v>
      </c>
      <c r="K214" s="218">
        <v>41798</v>
      </c>
      <c r="L214" s="189">
        <f t="shared" si="41"/>
        <v>3.5</v>
      </c>
      <c r="M214" s="186">
        <f t="shared" si="42"/>
        <v>6.890281831666587E-3</v>
      </c>
      <c r="N214" s="184">
        <f t="shared" si="43"/>
        <v>124.76811758701926</v>
      </c>
    </row>
    <row r="215" spans="1:14" s="120" customFormat="1" ht="15.6">
      <c r="A215" s="173" t="s">
        <v>308</v>
      </c>
      <c r="B215" s="237" t="s">
        <v>155</v>
      </c>
      <c r="C215" s="154">
        <v>19391059</v>
      </c>
      <c r="D215" s="96">
        <v>19910651</v>
      </c>
      <c r="E215" s="154">
        <v>120440</v>
      </c>
      <c r="F215" s="154">
        <v>121644.4</v>
      </c>
      <c r="G215" s="174">
        <v>192</v>
      </c>
      <c r="H215" s="200">
        <f t="shared" si="39"/>
        <v>1.5941547658585187E-3</v>
      </c>
      <c r="I215" s="218">
        <v>2364</v>
      </c>
      <c r="J215" s="200">
        <f t="shared" si="40"/>
        <v>1.9433693618448527E-2</v>
      </c>
      <c r="K215" s="218">
        <v>75075</v>
      </c>
      <c r="L215" s="189">
        <f t="shared" si="41"/>
        <v>11.3125</v>
      </c>
      <c r="M215" s="186">
        <f t="shared" si="42"/>
        <v>3.1488511488511492E-2</v>
      </c>
      <c r="N215" s="184">
        <f t="shared" si="43"/>
        <v>118.73042222476803</v>
      </c>
    </row>
    <row r="216" spans="1:14" s="120" customFormat="1" ht="15.6">
      <c r="A216" s="173" t="s">
        <v>308</v>
      </c>
      <c r="B216" s="237" t="s">
        <v>136</v>
      </c>
      <c r="C216" s="154">
        <v>1427606</v>
      </c>
      <c r="D216" s="96">
        <v>1476886</v>
      </c>
      <c r="E216" s="154">
        <v>12510</v>
      </c>
      <c r="F216" s="154">
        <v>12635.1</v>
      </c>
      <c r="G216" s="174">
        <v>86</v>
      </c>
      <c r="H216" s="200">
        <f t="shared" si="39"/>
        <v>6.8745003996802554E-3</v>
      </c>
      <c r="I216" s="218">
        <v>175</v>
      </c>
      <c r="J216" s="200">
        <f t="shared" si="40"/>
        <v>1.3850305893898742E-2</v>
      </c>
      <c r="K216" s="218">
        <v>13710</v>
      </c>
      <c r="L216" s="189">
        <f t="shared" si="41"/>
        <v>1.0348837209302326</v>
      </c>
      <c r="M216" s="186">
        <f t="shared" si="42"/>
        <v>1.2764405543398978E-2</v>
      </c>
      <c r="N216" s="184">
        <f t="shared" si="43"/>
        <v>118.49255799025788</v>
      </c>
    </row>
    <row r="217" spans="1:14" s="120" customFormat="1" ht="15.6">
      <c r="A217" s="173" t="s">
        <v>308</v>
      </c>
      <c r="B217" s="237" t="s">
        <v>103</v>
      </c>
      <c r="C217" s="154">
        <v>16977215</v>
      </c>
      <c r="D217" s="96">
        <v>17441577</v>
      </c>
      <c r="E217" s="154">
        <v>91910</v>
      </c>
      <c r="F217" s="154">
        <v>92829.1</v>
      </c>
      <c r="G217" s="174">
        <v>421</v>
      </c>
      <c r="H217" s="200">
        <f t="shared" si="39"/>
        <v>4.5805679469045806E-3</v>
      </c>
      <c r="I217" s="218">
        <v>1890</v>
      </c>
      <c r="J217" s="200">
        <f t="shared" si="40"/>
        <v>2.0359994872297588E-2</v>
      </c>
      <c r="K217" s="218">
        <v>75055</v>
      </c>
      <c r="L217" s="189">
        <f t="shared" si="41"/>
        <v>3.4893111638954868</v>
      </c>
      <c r="M217" s="186">
        <f t="shared" si="42"/>
        <v>2.5181533542069149E-2</v>
      </c>
      <c r="N217" s="184">
        <f t="shared" si="43"/>
        <v>108.36176109534132</v>
      </c>
    </row>
    <row r="218" spans="1:14" s="120" customFormat="1" ht="15.6">
      <c r="A218" s="173" t="s">
        <v>308</v>
      </c>
      <c r="B218" s="237" t="s">
        <v>117</v>
      </c>
      <c r="C218" s="154">
        <v>13121546</v>
      </c>
      <c r="D218" s="96">
        <v>13458179</v>
      </c>
      <c r="E218" s="154">
        <v>65460</v>
      </c>
      <c r="F218" s="154">
        <v>66114.600000000006</v>
      </c>
      <c r="G218" s="174">
        <v>98</v>
      </c>
      <c r="H218" s="200">
        <f t="shared" ref="H218:H249" si="44">G218/E218</f>
        <v>1.497097464100214E-3</v>
      </c>
      <c r="I218" s="218">
        <v>1350</v>
      </c>
      <c r="J218" s="200">
        <f t="shared" si="40"/>
        <v>2.0419090488333892E-2</v>
      </c>
      <c r="K218" s="218">
        <v>111786</v>
      </c>
      <c r="L218" s="189">
        <f t="shared" ref="L218:L250" si="45">(I218-G218)/G218</f>
        <v>12.775510204081632</v>
      </c>
      <c r="M218" s="186">
        <f t="shared" ref="M218:M250" si="46">I218/K218</f>
        <v>1.2076646449465944E-2</v>
      </c>
      <c r="N218" s="184">
        <f t="shared" ref="N218:N251" si="47">I218*1000000/D218</f>
        <v>100.31074783594423</v>
      </c>
    </row>
    <row r="219" spans="1:14" s="120" customFormat="1" ht="15.6">
      <c r="A219" s="173" t="s">
        <v>308</v>
      </c>
      <c r="B219" s="237" t="s">
        <v>108</v>
      </c>
      <c r="C219" s="154">
        <v>54393151</v>
      </c>
      <c r="D219" s="96">
        <v>55626869</v>
      </c>
      <c r="E219" s="154">
        <v>288340</v>
      </c>
      <c r="F219" s="154">
        <v>291223.40000000002</v>
      </c>
      <c r="G219" s="174">
        <v>1685</v>
      </c>
      <c r="H219" s="200">
        <f t="shared" si="44"/>
        <v>5.8437955191787475E-3</v>
      </c>
      <c r="I219" s="218">
        <v>5378</v>
      </c>
      <c r="J219" s="200">
        <f t="shared" si="40"/>
        <v>1.8466922644265533E-2</v>
      </c>
      <c r="K219" s="218">
        <v>295028</v>
      </c>
      <c r="L219" s="189">
        <f t="shared" si="45"/>
        <v>2.1916913946587537</v>
      </c>
      <c r="M219" s="186">
        <f t="shared" si="46"/>
        <v>1.8228778285450872E-2</v>
      </c>
      <c r="N219" s="184">
        <f t="shared" si="47"/>
        <v>96.679897622855606</v>
      </c>
    </row>
    <row r="220" spans="1:14" s="120" customFormat="1" ht="15.6">
      <c r="A220" s="173" t="s">
        <v>308</v>
      </c>
      <c r="B220" s="237" t="s">
        <v>128</v>
      </c>
      <c r="C220" s="154">
        <v>16128241</v>
      </c>
      <c r="D220" s="96">
        <v>16596624</v>
      </c>
      <c r="E220" s="154">
        <v>167540</v>
      </c>
      <c r="F220" s="154">
        <v>169215.4</v>
      </c>
      <c r="G220" s="174">
        <v>130</v>
      </c>
      <c r="H220" s="200">
        <f t="shared" si="44"/>
        <v>7.7593410528828941E-4</v>
      </c>
      <c r="I220" s="218">
        <v>1333</v>
      </c>
      <c r="J220" s="200">
        <f t="shared" si="40"/>
        <v>7.8775336050974087E-3</v>
      </c>
      <c r="K220" s="218">
        <v>23532</v>
      </c>
      <c r="L220" s="189">
        <f t="shared" si="45"/>
        <v>9.2538461538461547</v>
      </c>
      <c r="M220" s="186">
        <f t="shared" si="46"/>
        <v>5.6646268910419857E-2</v>
      </c>
      <c r="N220" s="184">
        <f t="shared" si="47"/>
        <v>80.317539277867596</v>
      </c>
    </row>
    <row r="221" spans="1:14" s="120" customFormat="1" ht="15.6">
      <c r="A221" s="173" t="s">
        <v>308</v>
      </c>
      <c r="B221" s="237" t="s">
        <v>144</v>
      </c>
      <c r="C221" s="154">
        <v>44387995</v>
      </c>
      <c r="D221" s="96">
        <v>45457750</v>
      </c>
      <c r="E221" s="154">
        <v>309550</v>
      </c>
      <c r="F221" s="154">
        <v>312645.5</v>
      </c>
      <c r="G221" s="174">
        <v>1468</v>
      </c>
      <c r="H221" s="200">
        <f t="shared" si="44"/>
        <v>4.7423679534808593E-3</v>
      </c>
      <c r="I221" s="218">
        <v>3331</v>
      </c>
      <c r="J221" s="200">
        <f t="shared" si="40"/>
        <v>1.0654239386141812E-2</v>
      </c>
      <c r="K221" s="218">
        <v>46518</v>
      </c>
      <c r="L221" s="189">
        <f t="shared" si="45"/>
        <v>1.2690735694822888</v>
      </c>
      <c r="M221" s="186">
        <f t="shared" si="46"/>
        <v>7.1606689883485966E-2</v>
      </c>
      <c r="N221" s="184">
        <f t="shared" si="47"/>
        <v>73.276833983204185</v>
      </c>
    </row>
    <row r="222" spans="1:14" s="120" customFormat="1" ht="15.6">
      <c r="A222" s="173" t="s">
        <v>308</v>
      </c>
      <c r="B222" s="237" t="s">
        <v>140</v>
      </c>
      <c r="C222" s="154">
        <v>1992483</v>
      </c>
      <c r="D222" s="96">
        <v>2041117</v>
      </c>
      <c r="E222" s="154">
        <v>19924.830000000002</v>
      </c>
      <c r="F222" s="154">
        <v>20124.078300000001</v>
      </c>
      <c r="G222" s="174">
        <v>45</v>
      </c>
      <c r="H222" s="200">
        <f t="shared" si="44"/>
        <v>2.2584885291367604E-3</v>
      </c>
      <c r="I222" s="218">
        <v>149</v>
      </c>
      <c r="J222" s="200">
        <f t="shared" si="40"/>
        <v>7.4040658050908096E-3</v>
      </c>
      <c r="K222" s="218">
        <v>6484</v>
      </c>
      <c r="L222" s="189">
        <f t="shared" si="45"/>
        <v>2.3111111111111109</v>
      </c>
      <c r="M222" s="186">
        <f t="shared" si="46"/>
        <v>2.2979642196175199E-2</v>
      </c>
      <c r="N222" s="184">
        <f t="shared" si="47"/>
        <v>72.999245021231019</v>
      </c>
    </row>
    <row r="223" spans="1:14" s="121" customFormat="1" ht="15.6">
      <c r="A223" s="173" t="s">
        <v>308</v>
      </c>
      <c r="B223" s="237" t="s">
        <v>134</v>
      </c>
      <c r="C223" s="154">
        <v>46511250</v>
      </c>
      <c r="D223" s="96">
        <v>48050857</v>
      </c>
      <c r="E223" s="154">
        <v>284990</v>
      </c>
      <c r="F223" s="154">
        <v>287839.90000000002</v>
      </c>
      <c r="G223" s="174">
        <v>274</v>
      </c>
      <c r="H223" s="200">
        <f t="shared" si="44"/>
        <v>9.6143724341204951E-4</v>
      </c>
      <c r="I223" s="218">
        <v>3294</v>
      </c>
      <c r="J223" s="200">
        <f t="shared" si="40"/>
        <v>1.1443861674493355E-2</v>
      </c>
      <c r="K223" s="218">
        <v>140737</v>
      </c>
      <c r="L223" s="189">
        <f t="shared" si="45"/>
        <v>11.021897810218977</v>
      </c>
      <c r="M223" s="186">
        <f t="shared" si="46"/>
        <v>2.3405358931908454E-2</v>
      </c>
      <c r="N223" s="184">
        <f t="shared" si="47"/>
        <v>68.552367338630404</v>
      </c>
    </row>
    <row r="224" spans="1:14" s="121" customFormat="1" ht="15.6">
      <c r="A224" s="173" t="s">
        <v>308</v>
      </c>
      <c r="B224" s="237" t="s">
        <v>78</v>
      </c>
      <c r="C224" s="154">
        <v>26894309</v>
      </c>
      <c r="D224" s="96">
        <v>27587319</v>
      </c>
      <c r="E224" s="154">
        <v>236220</v>
      </c>
      <c r="F224" s="154">
        <v>238582.2</v>
      </c>
      <c r="G224" s="174">
        <v>448</v>
      </c>
      <c r="H224" s="200">
        <f t="shared" si="44"/>
        <v>1.8965371264075862E-3</v>
      </c>
      <c r="I224" s="218">
        <v>1851</v>
      </c>
      <c r="J224" s="200">
        <f t="shared" si="40"/>
        <v>7.758332348347865E-3</v>
      </c>
      <c r="K224" s="218">
        <v>109367</v>
      </c>
      <c r="L224" s="189">
        <f t="shared" si="45"/>
        <v>3.1316964285714284</v>
      </c>
      <c r="M224" s="186">
        <f t="shared" si="46"/>
        <v>1.6924666489891833E-2</v>
      </c>
      <c r="N224" s="184">
        <f t="shared" si="47"/>
        <v>67.096045106811573</v>
      </c>
    </row>
    <row r="225" spans="1:14" s="120" customFormat="1" ht="15.6">
      <c r="A225" s="173" t="s">
        <v>308</v>
      </c>
      <c r="B225" s="237" t="s">
        <v>176</v>
      </c>
      <c r="C225" s="154">
        <v>30170922</v>
      </c>
      <c r="D225" s="96">
        <v>30855150</v>
      </c>
      <c r="E225" s="154">
        <v>178270</v>
      </c>
      <c r="F225" s="154">
        <v>180052.7</v>
      </c>
      <c r="G225" s="174">
        <v>610</v>
      </c>
      <c r="H225" s="200">
        <f t="shared" si="44"/>
        <v>3.4217759578167948E-3</v>
      </c>
      <c r="I225" s="218">
        <v>1984</v>
      </c>
      <c r="J225" s="200">
        <f t="shared" si="40"/>
        <v>1.1018996105029249E-2</v>
      </c>
      <c r="K225" s="218">
        <v>10126</v>
      </c>
      <c r="L225" s="189">
        <f t="shared" si="45"/>
        <v>2.2524590163934426</v>
      </c>
      <c r="M225" s="186">
        <f t="shared" si="46"/>
        <v>0.19593126604779776</v>
      </c>
      <c r="N225" s="184">
        <f t="shared" si="47"/>
        <v>64.300449033629718</v>
      </c>
    </row>
    <row r="226" spans="1:14" s="120" customFormat="1" ht="15.6">
      <c r="A226" s="173" t="s">
        <v>308</v>
      </c>
      <c r="B226" s="242" t="s">
        <v>269</v>
      </c>
      <c r="C226" s="154">
        <v>5589679</v>
      </c>
      <c r="D226" s="96">
        <v>5732028</v>
      </c>
      <c r="E226" s="154">
        <v>36210</v>
      </c>
      <c r="F226" s="154">
        <v>36572.1</v>
      </c>
      <c r="G226" s="174">
        <v>108</v>
      </c>
      <c r="H226" s="200">
        <f t="shared" si="44"/>
        <v>2.9826014913007458E-3</v>
      </c>
      <c r="I226" s="218">
        <v>367</v>
      </c>
      <c r="J226" s="200">
        <f t="shared" si="40"/>
        <v>1.0034972014185678E-2</v>
      </c>
      <c r="K226" s="218">
        <v>20089</v>
      </c>
      <c r="L226" s="189">
        <f t="shared" si="45"/>
        <v>2.3981481481481484</v>
      </c>
      <c r="M226" s="186">
        <f t="shared" si="46"/>
        <v>1.8268704266016227E-2</v>
      </c>
      <c r="N226" s="184">
        <f t="shared" si="47"/>
        <v>64.026205035983779</v>
      </c>
    </row>
    <row r="227" spans="1:14" s="120" customFormat="1" ht="15.6">
      <c r="A227" s="173" t="s">
        <v>308</v>
      </c>
      <c r="B227" s="237" t="s">
        <v>146</v>
      </c>
      <c r="C227" s="154">
        <v>31719594</v>
      </c>
      <c r="D227" s="96">
        <v>32644867</v>
      </c>
      <c r="E227" s="154">
        <v>249960</v>
      </c>
      <c r="F227" s="154">
        <v>252459.6</v>
      </c>
      <c r="G227" s="174">
        <v>168</v>
      </c>
      <c r="H227" s="200">
        <f t="shared" si="44"/>
        <v>6.7210753720595292E-4</v>
      </c>
      <c r="I227" s="218">
        <v>2006</v>
      </c>
      <c r="J227" s="200">
        <f t="shared" si="40"/>
        <v>7.945825787571555E-3</v>
      </c>
      <c r="K227" s="218">
        <v>189080</v>
      </c>
      <c r="L227" s="189">
        <f t="shared" si="45"/>
        <v>10.94047619047619</v>
      </c>
      <c r="M227" s="186">
        <f t="shared" si="46"/>
        <v>1.0609265919187646E-2</v>
      </c>
      <c r="N227" s="184">
        <f t="shared" si="47"/>
        <v>61.449170554133367</v>
      </c>
    </row>
    <row r="228" spans="1:14" s="120" customFormat="1" ht="15.6">
      <c r="A228" s="173" t="s">
        <v>308</v>
      </c>
      <c r="B228" s="237" t="s">
        <v>122</v>
      </c>
      <c r="C228" s="154">
        <v>116465011</v>
      </c>
      <c r="D228" s="96">
        <v>119450654</v>
      </c>
      <c r="E228" s="154">
        <v>724190</v>
      </c>
      <c r="F228" s="154">
        <v>731431.9</v>
      </c>
      <c r="G228" s="174">
        <v>1944</v>
      </c>
      <c r="H228" s="200">
        <f t="shared" si="44"/>
        <v>2.6843784089810685E-3</v>
      </c>
      <c r="I228" s="218">
        <v>6937</v>
      </c>
      <c r="J228" s="200">
        <f t="shared" si="40"/>
        <v>9.4841365272693191E-3</v>
      </c>
      <c r="K228" s="218">
        <v>420342</v>
      </c>
      <c r="L228" s="189">
        <f t="shared" si="45"/>
        <v>2.5684156378600824</v>
      </c>
      <c r="M228" s="186">
        <f t="shared" si="46"/>
        <v>1.650322832360316E-2</v>
      </c>
      <c r="N228" s="184">
        <f t="shared" si="47"/>
        <v>58.074190200750181</v>
      </c>
    </row>
    <row r="229" spans="1:14" s="120" customFormat="1" ht="15.6">
      <c r="A229" s="173" t="s">
        <v>308</v>
      </c>
      <c r="B229" s="237" t="s">
        <v>130</v>
      </c>
      <c r="C229" s="154">
        <v>5120239</v>
      </c>
      <c r="D229" s="96">
        <v>5244494</v>
      </c>
      <c r="E229" s="154">
        <v>36830</v>
      </c>
      <c r="F229" s="154">
        <v>37198.300000000003</v>
      </c>
      <c r="G229" s="174">
        <v>83</v>
      </c>
      <c r="H229" s="200">
        <f t="shared" si="44"/>
        <v>2.2535976106434971E-3</v>
      </c>
      <c r="I229" s="218">
        <v>287</v>
      </c>
      <c r="J229" s="200">
        <f t="shared" si="40"/>
        <v>7.7154063492148829E-3</v>
      </c>
      <c r="K229" s="218">
        <v>6278</v>
      </c>
      <c r="L229" s="189">
        <f t="shared" si="45"/>
        <v>2.4578313253012047</v>
      </c>
      <c r="M229" s="186">
        <f t="shared" si="46"/>
        <v>4.5715195922268241E-2</v>
      </c>
      <c r="N229" s="184">
        <f t="shared" si="47"/>
        <v>54.724059175203557</v>
      </c>
    </row>
    <row r="230" spans="1:14" s="120" customFormat="1" ht="15.6">
      <c r="A230" s="173" t="s">
        <v>308</v>
      </c>
      <c r="B230" s="237" t="s">
        <v>151</v>
      </c>
      <c r="C230" s="154">
        <v>33410770</v>
      </c>
      <c r="D230" s="96">
        <v>34499139</v>
      </c>
      <c r="E230" s="154">
        <v>257530</v>
      </c>
      <c r="F230" s="154">
        <v>260105.3</v>
      </c>
      <c r="G230" s="174">
        <v>407</v>
      </c>
      <c r="H230" s="200">
        <f t="shared" si="44"/>
        <v>1.580398400186386E-3</v>
      </c>
      <c r="I230" s="218">
        <v>1770</v>
      </c>
      <c r="J230" s="200">
        <f t="shared" si="40"/>
        <v>6.8049363084873703E-3</v>
      </c>
      <c r="K230" s="218">
        <v>81593</v>
      </c>
      <c r="L230" s="189">
        <f t="shared" si="45"/>
        <v>3.348894348894349</v>
      </c>
      <c r="M230" s="186">
        <f t="shared" si="46"/>
        <v>2.1693037392913606E-2</v>
      </c>
      <c r="N230" s="184">
        <f t="shared" si="47"/>
        <v>51.305628236113371</v>
      </c>
    </row>
    <row r="231" spans="1:14" s="120" customFormat="1" ht="15.6">
      <c r="A231" s="173" t="s">
        <v>308</v>
      </c>
      <c r="B231" s="237" t="s">
        <v>88</v>
      </c>
      <c r="C231" s="154">
        <v>31412829</v>
      </c>
      <c r="D231" s="96">
        <v>32086614</v>
      </c>
      <c r="E231" s="154">
        <v>222220</v>
      </c>
      <c r="F231" s="154">
        <v>224442.2</v>
      </c>
      <c r="G231" s="174">
        <v>335</v>
      </c>
      <c r="H231" s="200">
        <f t="shared" si="44"/>
        <v>1.5075150751507516E-3</v>
      </c>
      <c r="I231" s="218">
        <v>1295</v>
      </c>
      <c r="J231" s="200">
        <f t="shared" si="40"/>
        <v>5.7698596787948073E-3</v>
      </c>
      <c r="K231" s="218">
        <v>142986</v>
      </c>
      <c r="L231" s="189">
        <f t="shared" si="45"/>
        <v>2.8656716417910446</v>
      </c>
      <c r="M231" s="186">
        <f t="shared" si="46"/>
        <v>9.056830738673716E-3</v>
      </c>
      <c r="N231" s="184">
        <f t="shared" si="47"/>
        <v>40.359509420345816</v>
      </c>
    </row>
    <row r="232" spans="1:14" s="120" customFormat="1" ht="15.6">
      <c r="A232" s="173" t="s">
        <v>308</v>
      </c>
      <c r="B232" s="237" t="s">
        <v>121</v>
      </c>
      <c r="C232" s="154">
        <v>28066960</v>
      </c>
      <c r="D232" s="96">
        <v>28814987</v>
      </c>
      <c r="E232" s="154">
        <v>161460</v>
      </c>
      <c r="F232" s="154">
        <v>163074.6</v>
      </c>
      <c r="G232" s="174">
        <v>262</v>
      </c>
      <c r="H232" s="200">
        <f t="shared" si="44"/>
        <v>1.6226929270407532E-3</v>
      </c>
      <c r="I232" s="218">
        <v>1027</v>
      </c>
      <c r="J232" s="200">
        <f t="shared" si="40"/>
        <v>6.2977312223976021E-3</v>
      </c>
      <c r="K232" s="218">
        <v>50279</v>
      </c>
      <c r="L232" s="189">
        <f t="shared" si="45"/>
        <v>2.9198473282442747</v>
      </c>
      <c r="M232" s="186">
        <f t="shared" si="46"/>
        <v>2.0426022792816086E-2</v>
      </c>
      <c r="N232" s="184">
        <f t="shared" si="47"/>
        <v>35.641175198170316</v>
      </c>
    </row>
    <row r="233" spans="1:14" s="120" customFormat="1" ht="15.6">
      <c r="A233" s="173" t="s">
        <v>308</v>
      </c>
      <c r="B233" s="237" t="s">
        <v>115</v>
      </c>
      <c r="C233" s="154">
        <v>20560396</v>
      </c>
      <c r="D233" s="96">
        <v>21177882</v>
      </c>
      <c r="E233" s="154">
        <v>186140</v>
      </c>
      <c r="F233" s="154">
        <v>188001.4</v>
      </c>
      <c r="G233" s="174">
        <v>276</v>
      </c>
      <c r="H233" s="200">
        <f t="shared" si="44"/>
        <v>1.4827549156548835E-3</v>
      </c>
      <c r="I233" s="218">
        <v>660</v>
      </c>
      <c r="J233" s="200">
        <f t="shared" si="40"/>
        <v>3.5106121550158671E-3</v>
      </c>
      <c r="K233" s="218">
        <v>21008</v>
      </c>
      <c r="L233" s="189">
        <f t="shared" si="45"/>
        <v>1.3913043478260869</v>
      </c>
      <c r="M233" s="186">
        <f t="shared" si="46"/>
        <v>3.1416603198781416E-2</v>
      </c>
      <c r="N233" s="184">
        <f t="shared" si="47"/>
        <v>31.164589546773374</v>
      </c>
    </row>
    <row r="234" spans="1:14" s="120" customFormat="1" ht="15.6">
      <c r="A234" s="173" t="s">
        <v>308</v>
      </c>
      <c r="B234" s="237" t="s">
        <v>127</v>
      </c>
      <c r="C234" s="154">
        <v>8380839</v>
      </c>
      <c r="D234" s="96">
        <v>8583621</v>
      </c>
      <c r="E234" s="154">
        <v>67970</v>
      </c>
      <c r="F234" s="154">
        <v>68649.7</v>
      </c>
      <c r="G234" s="174">
        <v>68</v>
      </c>
      <c r="H234" s="200">
        <f t="shared" si="44"/>
        <v>1.0004413711931736E-3</v>
      </c>
      <c r="I234" s="218">
        <v>248</v>
      </c>
      <c r="J234" s="200">
        <f t="shared" si="40"/>
        <v>3.6125430992415119E-3</v>
      </c>
      <c r="K234" s="218">
        <v>30163</v>
      </c>
      <c r="L234" s="189">
        <f t="shared" si="45"/>
        <v>2.6470588235294117</v>
      </c>
      <c r="M234" s="186">
        <f t="shared" si="46"/>
        <v>8.2219938335046251E-3</v>
      </c>
      <c r="N234" s="184">
        <f t="shared" si="47"/>
        <v>28.892235572842743</v>
      </c>
    </row>
    <row r="235" spans="1:14" s="120" customFormat="1" ht="15.6">
      <c r="A235" s="173" t="s">
        <v>308</v>
      </c>
      <c r="B235" s="242" t="s">
        <v>97</v>
      </c>
      <c r="C235" s="154">
        <v>13321333</v>
      </c>
      <c r="D235" s="96">
        <v>13696919</v>
      </c>
      <c r="E235" s="154">
        <v>105750</v>
      </c>
      <c r="F235" s="154">
        <v>106807.5</v>
      </c>
      <c r="G235" s="174">
        <v>81</v>
      </c>
      <c r="H235" s="200">
        <f t="shared" si="44"/>
        <v>7.659574468085106E-4</v>
      </c>
      <c r="I235" s="218">
        <v>391</v>
      </c>
      <c r="J235" s="200">
        <f t="shared" si="40"/>
        <v>3.660791611076001E-3</v>
      </c>
      <c r="K235" s="218">
        <v>32051</v>
      </c>
      <c r="L235" s="189">
        <f t="shared" si="45"/>
        <v>3.8271604938271606</v>
      </c>
      <c r="M235" s="186">
        <f t="shared" si="46"/>
        <v>1.2199307353904714E-2</v>
      </c>
      <c r="N235" s="184">
        <f t="shared" si="47"/>
        <v>28.54656583717842</v>
      </c>
    </row>
    <row r="236" spans="1:14" s="120" customFormat="1" ht="15.6">
      <c r="A236" s="173" t="s">
        <v>308</v>
      </c>
      <c r="B236" s="237" t="s">
        <v>84</v>
      </c>
      <c r="C236" s="154">
        <v>26722663</v>
      </c>
      <c r="D236" s="96">
        <v>27407503</v>
      </c>
      <c r="E236" s="154">
        <v>256660</v>
      </c>
      <c r="F236" s="154">
        <v>259226.6</v>
      </c>
      <c r="G236" s="174">
        <v>138</v>
      </c>
      <c r="H236" s="200">
        <f t="shared" si="44"/>
        <v>5.3767630328060468E-4</v>
      </c>
      <c r="I236" s="218">
        <v>714</v>
      </c>
      <c r="J236" s="200">
        <f t="shared" si="40"/>
        <v>2.754346969022469E-3</v>
      </c>
      <c r="K236" s="218">
        <v>71004</v>
      </c>
      <c r="L236" s="189">
        <f t="shared" si="45"/>
        <v>4.1739130434782608</v>
      </c>
      <c r="M236" s="186">
        <f t="shared" si="46"/>
        <v>1.0055771505830657E-2</v>
      </c>
      <c r="N236" s="184">
        <f t="shared" si="47"/>
        <v>26.051260488779295</v>
      </c>
    </row>
    <row r="237" spans="1:14" s="120" customFormat="1" ht="15.6">
      <c r="A237" s="173" t="s">
        <v>308</v>
      </c>
      <c r="B237" s="237" t="s">
        <v>142</v>
      </c>
      <c r="C237" s="154">
        <v>3571861</v>
      </c>
      <c r="D237" s="96">
        <v>3622017</v>
      </c>
      <c r="E237" s="154">
        <v>24500</v>
      </c>
      <c r="F237" s="154">
        <v>24745</v>
      </c>
      <c r="G237" s="174">
        <v>3</v>
      </c>
      <c r="H237" s="200">
        <f t="shared" si="44"/>
        <v>1.2244897959183673E-4</v>
      </c>
      <c r="I237" s="218">
        <v>76</v>
      </c>
      <c r="J237" s="200">
        <f t="shared" si="40"/>
        <v>3.0713275409173569E-3</v>
      </c>
      <c r="K237" s="218">
        <v>8011</v>
      </c>
      <c r="L237" s="189">
        <f t="shared" si="45"/>
        <v>24.333333333333332</v>
      </c>
      <c r="M237" s="186">
        <f t="shared" si="46"/>
        <v>9.486955436275122E-3</v>
      </c>
      <c r="N237" s="184">
        <f t="shared" si="47"/>
        <v>20.982783901897754</v>
      </c>
    </row>
    <row r="238" spans="1:14" s="120" customFormat="1" ht="28.2">
      <c r="A238" s="173" t="s">
        <v>308</v>
      </c>
      <c r="B238" s="242" t="s">
        <v>293</v>
      </c>
      <c r="C238" s="154">
        <v>4873529</v>
      </c>
      <c r="D238" s="96">
        <v>4960049</v>
      </c>
      <c r="E238" s="154">
        <v>56880</v>
      </c>
      <c r="F238" s="154">
        <v>57448.800000000003</v>
      </c>
      <c r="G238" s="174">
        <v>63</v>
      </c>
      <c r="H238" s="200">
        <f t="shared" si="44"/>
        <v>1.1075949367088608E-3</v>
      </c>
      <c r="I238" s="218">
        <v>101</v>
      </c>
      <c r="J238" s="200">
        <f t="shared" si="40"/>
        <v>1.7580872011251757E-3</v>
      </c>
      <c r="K238" s="218">
        <v>12163</v>
      </c>
      <c r="L238" s="189">
        <f t="shared" si="45"/>
        <v>0.60317460317460314</v>
      </c>
      <c r="M238" s="186">
        <f t="shared" si="46"/>
        <v>8.3038723999013398E-3</v>
      </c>
      <c r="N238" s="184">
        <f t="shared" si="47"/>
        <v>20.36270206201592</v>
      </c>
    </row>
    <row r="239" spans="1:14" s="120" customFormat="1" ht="15.6">
      <c r="A239" s="173" t="s">
        <v>308</v>
      </c>
      <c r="B239" s="237" t="s">
        <v>149</v>
      </c>
      <c r="C239" s="154">
        <v>8061938</v>
      </c>
      <c r="D239" s="96">
        <v>8230233</v>
      </c>
      <c r="E239" s="154">
        <v>90240</v>
      </c>
      <c r="F239" s="154">
        <v>91142.399999999994</v>
      </c>
      <c r="G239" s="174">
        <v>76</v>
      </c>
      <c r="H239" s="200">
        <f t="shared" si="44"/>
        <v>8.4219858156028371E-4</v>
      </c>
      <c r="I239" s="207">
        <v>123</v>
      </c>
      <c r="J239" s="200">
        <f t="shared" si="40"/>
        <v>1.349536549399621E-3</v>
      </c>
      <c r="K239" s="218">
        <v>7064</v>
      </c>
      <c r="L239" s="189">
        <f t="shared" si="45"/>
        <v>0.61842105263157898</v>
      </c>
      <c r="M239" s="186">
        <f t="shared" si="46"/>
        <v>1.7412231030577575E-2</v>
      </c>
      <c r="N239" s="184">
        <f t="shared" si="47"/>
        <v>14.944898886823738</v>
      </c>
    </row>
    <row r="240" spans="1:14" s="120" customFormat="1" ht="15.6">
      <c r="A240" s="173" t="s">
        <v>308</v>
      </c>
      <c r="B240" s="237" t="s">
        <v>91</v>
      </c>
      <c r="C240" s="154">
        <v>21206745</v>
      </c>
      <c r="D240" s="96">
        <v>21811537</v>
      </c>
      <c r="E240" s="154">
        <v>161590</v>
      </c>
      <c r="F240" s="154">
        <v>163205.9</v>
      </c>
      <c r="G240" s="174">
        <v>86</v>
      </c>
      <c r="H240" s="200">
        <f t="shared" si="44"/>
        <v>5.3221115168017828E-4</v>
      </c>
      <c r="I240" s="218">
        <v>318</v>
      </c>
      <c r="J240" s="200">
        <f t="shared" si="40"/>
        <v>1.9484589711523911E-3</v>
      </c>
      <c r="K240" s="218">
        <v>17632</v>
      </c>
      <c r="L240" s="189">
        <f t="shared" si="45"/>
        <v>2.6976744186046511</v>
      </c>
      <c r="M240" s="186">
        <f t="shared" si="46"/>
        <v>1.8035390199637024E-2</v>
      </c>
      <c r="N240" s="184">
        <f t="shared" si="47"/>
        <v>14.579440229269492</v>
      </c>
    </row>
    <row r="241" spans="1:14" s="120" customFormat="1" ht="15.6">
      <c r="A241" s="173" t="s">
        <v>308</v>
      </c>
      <c r="B241" s="237" t="s">
        <v>96</v>
      </c>
      <c r="C241" s="154">
        <v>208833866</v>
      </c>
      <c r="D241" s="96">
        <v>214190840</v>
      </c>
      <c r="E241" s="154">
        <v>2359450</v>
      </c>
      <c r="F241" s="154">
        <v>2383044.5</v>
      </c>
      <c r="G241" s="174">
        <v>1302</v>
      </c>
      <c r="H241" s="200">
        <f t="shared" si="44"/>
        <v>5.5182351819279922E-4</v>
      </c>
      <c r="I241" s="218">
        <v>3030</v>
      </c>
      <c r="J241" s="200">
        <f t="shared" si="40"/>
        <v>1.2714827608129014E-3</v>
      </c>
      <c r="K241" s="218">
        <v>241513</v>
      </c>
      <c r="L241" s="189">
        <f t="shared" si="45"/>
        <v>1.3271889400921659</v>
      </c>
      <c r="M241" s="186">
        <f t="shared" si="46"/>
        <v>1.2545908501819778E-2</v>
      </c>
      <c r="N241" s="184">
        <f t="shared" si="47"/>
        <v>14.146263210882408</v>
      </c>
    </row>
    <row r="242" spans="1:14" s="120" customFormat="1" ht="28.2">
      <c r="A242" s="173" t="s">
        <v>308</v>
      </c>
      <c r="B242" s="242" t="s">
        <v>292</v>
      </c>
      <c r="C242" s="154">
        <v>91010020</v>
      </c>
      <c r="D242" s="96">
        <v>93903784</v>
      </c>
      <c r="E242" s="154">
        <v>818710</v>
      </c>
      <c r="F242" s="154">
        <v>826897.1</v>
      </c>
      <c r="G242" s="174">
        <v>596</v>
      </c>
      <c r="H242" s="200">
        <f t="shared" si="44"/>
        <v>7.2797449646394943E-4</v>
      </c>
      <c r="I242" s="218">
        <v>1205</v>
      </c>
      <c r="J242" s="200">
        <f t="shared" si="40"/>
        <v>1.4572550804689E-3</v>
      </c>
      <c r="K242" s="218">
        <v>74793</v>
      </c>
      <c r="L242" s="189">
        <f t="shared" si="45"/>
        <v>1.0218120805369129</v>
      </c>
      <c r="M242" s="186">
        <f t="shared" si="46"/>
        <v>1.6111133394836417E-2</v>
      </c>
      <c r="N242" s="184">
        <f t="shared" si="47"/>
        <v>12.832283734167731</v>
      </c>
    </row>
    <row r="243" spans="1:14" s="120" customFormat="1" ht="15.6">
      <c r="A243" s="173" t="s">
        <v>308</v>
      </c>
      <c r="B243" s="237" t="s">
        <v>141</v>
      </c>
      <c r="C243" s="154">
        <v>12290989</v>
      </c>
      <c r="D243" s="96">
        <v>12625050</v>
      </c>
      <c r="E243" s="154">
        <v>104020</v>
      </c>
      <c r="F243" s="154">
        <v>105060.2</v>
      </c>
      <c r="G243" s="174">
        <v>44</v>
      </c>
      <c r="H243" s="200">
        <f t="shared" si="44"/>
        <v>4.229955777735051E-4</v>
      </c>
      <c r="I243" s="218">
        <v>161</v>
      </c>
      <c r="J243" s="200">
        <f t="shared" si="40"/>
        <v>1.5324547259571179E-3</v>
      </c>
      <c r="K243" s="218">
        <v>24935</v>
      </c>
      <c r="L243" s="189">
        <f t="shared" si="45"/>
        <v>2.6590909090909092</v>
      </c>
      <c r="M243" s="186">
        <f t="shared" si="46"/>
        <v>6.4567876478844998E-3</v>
      </c>
      <c r="N243" s="184">
        <f t="shared" si="47"/>
        <v>12.752424742872305</v>
      </c>
    </row>
    <row r="244" spans="1:14" s="58" customFormat="1" ht="18">
      <c r="A244" s="173" t="s">
        <v>308</v>
      </c>
      <c r="B244" s="237" t="s">
        <v>175</v>
      </c>
      <c r="C244" s="154">
        <v>11261542</v>
      </c>
      <c r="D244" s="96">
        <v>11394985</v>
      </c>
      <c r="E244" s="154">
        <v>116130</v>
      </c>
      <c r="F244" s="154">
        <v>117291.3</v>
      </c>
      <c r="G244" s="174">
        <v>63</v>
      </c>
      <c r="H244" s="200">
        <f t="shared" si="44"/>
        <v>5.4249547920433999E-4</v>
      </c>
      <c r="I244" s="218">
        <v>135</v>
      </c>
      <c r="J244" s="200">
        <f t="shared" si="40"/>
        <v>1.1509805075056718E-3</v>
      </c>
      <c r="K244" s="218">
        <v>15242</v>
      </c>
      <c r="L244" s="189">
        <f t="shared" si="45"/>
        <v>1.1428571428571428</v>
      </c>
      <c r="M244" s="186">
        <f t="shared" si="46"/>
        <v>8.85710536674977E-3</v>
      </c>
      <c r="N244" s="184">
        <f t="shared" si="47"/>
        <v>11.847317043418661</v>
      </c>
    </row>
    <row r="245" spans="1:14" s="121" customFormat="1" ht="15.6">
      <c r="A245" s="173" t="s">
        <v>308</v>
      </c>
      <c r="B245" s="237" t="s">
        <v>124</v>
      </c>
      <c r="C245" s="154">
        <v>60636888</v>
      </c>
      <c r="D245" s="96">
        <v>62436708</v>
      </c>
      <c r="E245" s="154">
        <v>367300</v>
      </c>
      <c r="F245" s="154">
        <v>370973</v>
      </c>
      <c r="G245" s="174">
        <v>21</v>
      </c>
      <c r="H245" s="200">
        <f t="shared" si="44"/>
        <v>5.7173972229784916E-5</v>
      </c>
      <c r="I245" s="218">
        <v>737</v>
      </c>
      <c r="J245" s="200">
        <f t="shared" si="40"/>
        <v>1.9866674933216163E-3</v>
      </c>
      <c r="K245" s="218">
        <v>29306</v>
      </c>
      <c r="L245" s="189">
        <f t="shared" si="45"/>
        <v>34.095238095238095</v>
      </c>
      <c r="M245" s="186">
        <f t="shared" si="46"/>
        <v>2.5148433767829114E-2</v>
      </c>
      <c r="N245" s="184">
        <f t="shared" si="47"/>
        <v>11.803953533232406</v>
      </c>
    </row>
    <row r="246" spans="1:14" s="120" customFormat="1" ht="15.6">
      <c r="A246" s="173" t="s">
        <v>308</v>
      </c>
      <c r="B246" s="237" t="s">
        <v>89</v>
      </c>
      <c r="C246" s="154">
        <v>24677341</v>
      </c>
      <c r="D246" s="96">
        <v>25621931</v>
      </c>
      <c r="E246" s="154">
        <v>190310</v>
      </c>
      <c r="F246" s="154">
        <v>192213.1</v>
      </c>
      <c r="G246" s="174">
        <v>110</v>
      </c>
      <c r="H246" s="200">
        <f t="shared" si="44"/>
        <v>5.7800430875939253E-4</v>
      </c>
      <c r="I246" s="218">
        <v>275</v>
      </c>
      <c r="J246" s="200">
        <f t="shared" si="40"/>
        <v>1.4307037345529519E-3</v>
      </c>
      <c r="K246" s="218">
        <v>7405</v>
      </c>
      <c r="L246" s="189">
        <f t="shared" si="45"/>
        <v>1.5</v>
      </c>
      <c r="M246" s="186">
        <f t="shared" si="46"/>
        <v>3.7137069547602972E-2</v>
      </c>
      <c r="N246" s="184">
        <f t="shared" si="47"/>
        <v>10.732992763113756</v>
      </c>
    </row>
    <row r="247" spans="1:14" s="120" customFormat="1" ht="15.6">
      <c r="A247" s="173" t="s">
        <v>308</v>
      </c>
      <c r="B247" s="237" t="s">
        <v>148</v>
      </c>
      <c r="C247" s="154">
        <v>16675929</v>
      </c>
      <c r="D247" s="96">
        <v>17174787</v>
      </c>
      <c r="E247" s="154">
        <v>192910</v>
      </c>
      <c r="F247" s="154">
        <v>194839.1</v>
      </c>
      <c r="G247" s="174">
        <v>104</v>
      </c>
      <c r="H247" s="200">
        <f t="shared" si="44"/>
        <v>5.3911150277331397E-4</v>
      </c>
      <c r="I247" s="218">
        <v>181</v>
      </c>
      <c r="J247" s="200">
        <f t="shared" si="40"/>
        <v>9.289716489144119E-4</v>
      </c>
      <c r="K247" s="218">
        <v>5701</v>
      </c>
      <c r="L247" s="189">
        <f t="shared" si="45"/>
        <v>0.74038461538461542</v>
      </c>
      <c r="M247" s="186">
        <f t="shared" si="46"/>
        <v>3.1748815997193473E-2</v>
      </c>
      <c r="N247" s="184">
        <f t="shared" si="47"/>
        <v>10.538704206346198</v>
      </c>
    </row>
    <row r="248" spans="1:14" s="120" customFormat="1" ht="15.6">
      <c r="A248" s="173" t="s">
        <v>308</v>
      </c>
      <c r="B248" s="237" t="s">
        <v>172</v>
      </c>
      <c r="C248" s="154">
        <v>12078997</v>
      </c>
      <c r="D248" s="96">
        <v>12454806</v>
      </c>
      <c r="E248" s="154">
        <v>90700</v>
      </c>
      <c r="F248" s="154">
        <v>91607</v>
      </c>
      <c r="G248" s="174">
        <v>2</v>
      </c>
      <c r="H248" s="200">
        <f t="shared" si="44"/>
        <v>2.2050716648291068E-5</v>
      </c>
      <c r="I248" s="218">
        <v>38</v>
      </c>
      <c r="J248" s="200">
        <f t="shared" si="40"/>
        <v>4.1481546170052505E-4</v>
      </c>
      <c r="K248" s="218">
        <v>27366</v>
      </c>
      <c r="L248" s="189">
        <f t="shared" si="45"/>
        <v>18</v>
      </c>
      <c r="M248" s="186">
        <f t="shared" si="46"/>
        <v>1.3885843747716143E-3</v>
      </c>
      <c r="N248" s="184">
        <f t="shared" si="47"/>
        <v>3.0510310638319056</v>
      </c>
    </row>
    <row r="249" spans="1:14" s="120" customFormat="1" ht="15.6">
      <c r="A249" s="173" t="s">
        <v>308</v>
      </c>
      <c r="B249" s="237" t="s">
        <v>171</v>
      </c>
      <c r="C249" s="154">
        <v>605083</v>
      </c>
      <c r="D249" s="96">
        <v>620473</v>
      </c>
      <c r="E249" s="154">
        <v>6050.83</v>
      </c>
      <c r="F249" s="154">
        <v>6111.3383000000003</v>
      </c>
      <c r="G249" s="174">
        <v>1</v>
      </c>
      <c r="H249" s="200">
        <f t="shared" si="44"/>
        <v>1.6526658326213099E-4</v>
      </c>
      <c r="I249" s="218">
        <v>1</v>
      </c>
      <c r="J249" s="200">
        <f t="shared" si="40"/>
        <v>1.636302804575554E-4</v>
      </c>
      <c r="K249" s="218">
        <v>10</v>
      </c>
      <c r="L249" s="189">
        <f t="shared" si="45"/>
        <v>0</v>
      </c>
      <c r="M249" s="186">
        <f t="shared" si="46"/>
        <v>0.1</v>
      </c>
      <c r="N249" s="184">
        <f t="shared" si="47"/>
        <v>1.6116736747610292</v>
      </c>
    </row>
    <row r="250" spans="1:14" s="121" customFormat="1" ht="15.6">
      <c r="A250" s="173" t="s">
        <v>308</v>
      </c>
      <c r="B250" s="237" t="s">
        <v>209</v>
      </c>
      <c r="C250" s="154">
        <v>6086</v>
      </c>
      <c r="D250" s="96">
        <v>6104</v>
      </c>
      <c r="E250" s="154">
        <v>60.86</v>
      </c>
      <c r="F250" s="154">
        <v>61.468600000000002</v>
      </c>
      <c r="G250" s="174">
        <v>0</v>
      </c>
      <c r="H250" s="200">
        <f t="shared" ref="H250" si="48">G250/E250</f>
        <v>0</v>
      </c>
      <c r="I250" s="218">
        <v>0</v>
      </c>
      <c r="J250" s="200">
        <f t="shared" ref="J250:J251" si="49">I250/F250</f>
        <v>0</v>
      </c>
      <c r="K250" s="218">
        <v>2</v>
      </c>
      <c r="L250" s="189" t="e">
        <f t="shared" si="45"/>
        <v>#DIV/0!</v>
      </c>
      <c r="M250" s="186">
        <f t="shared" si="46"/>
        <v>0</v>
      </c>
      <c r="N250" s="184">
        <f t="shared" si="47"/>
        <v>0</v>
      </c>
    </row>
    <row r="251" spans="1:14" s="5" customFormat="1" ht="15.6">
      <c r="A251" s="172" t="s">
        <v>308</v>
      </c>
      <c r="B251" s="241" t="s">
        <v>259</v>
      </c>
      <c r="C251" s="148">
        <f>SUM(C186:C249)</f>
        <v>1446852084</v>
      </c>
      <c r="D251" s="144">
        <f>SUM(D186:D250)</f>
        <v>1482254854</v>
      </c>
      <c r="E251" s="148">
        <f t="shared" ref="E251" si="50">SUM(E186:E249)</f>
        <v>10884747.799999999</v>
      </c>
      <c r="F251" s="253">
        <v>11000381.904912001</v>
      </c>
      <c r="G251" s="148">
        <f t="shared" ref="G251" si="51">SUM(G186:G249)</f>
        <v>77240</v>
      </c>
      <c r="H251" s="201">
        <f t="shared" ref="H251" si="52">G251/E251</f>
        <v>7.0961680894434699E-3</v>
      </c>
      <c r="I251" s="144">
        <f t="shared" ref="I251:K251" si="53">SUM(I186:I249)</f>
        <v>250644</v>
      </c>
      <c r="J251" s="201">
        <f t="shared" si="49"/>
        <v>2.2785027116929452E-2</v>
      </c>
      <c r="K251" s="144">
        <f t="shared" si="53"/>
        <v>12394032</v>
      </c>
      <c r="L251" s="217">
        <f t="shared" ref="L251" si="54">(I251-G251)/G251</f>
        <v>2.2450025893319525</v>
      </c>
      <c r="M251" s="216">
        <f t="shared" ref="M251" si="55">I251/K251</f>
        <v>2.0222958920874175E-2</v>
      </c>
      <c r="N251" s="211">
        <f t="shared" si="47"/>
        <v>169.09642719240506</v>
      </c>
    </row>
    <row r="257" spans="2:5">
      <c r="B257" s="246" t="s">
        <v>323</v>
      </c>
      <c r="C257" s="247" t="s">
        <v>324</v>
      </c>
      <c r="D257" s="248"/>
      <c r="E257" s="247"/>
    </row>
    <row r="261" spans="2:5" ht="18" customHeight="1"/>
  </sheetData>
  <sortState xmlns:xlrd2="http://schemas.microsoft.com/office/spreadsheetml/2017/richdata2" ref="A186:N250">
    <sortCondition descending="1" ref="N186:N250"/>
  </sortState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2</vt:i4>
      </vt:variant>
    </vt:vector>
  </HeadingPairs>
  <TitlesOfParts>
    <vt:vector size="6" baseType="lpstr">
      <vt:lpstr>17.4.2020</vt:lpstr>
      <vt:lpstr>24.07.2020</vt:lpstr>
      <vt:lpstr>3.1.2021</vt:lpstr>
      <vt:lpstr>31.12.2021</vt:lpstr>
      <vt:lpstr>'3.1.2021'!Print_Area</vt:lpstr>
      <vt:lpstr>'31.12.2021'!Print_Area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 Theodorakis</dc:creator>
  <cp:lastModifiedBy>Stavros Theodorakis</cp:lastModifiedBy>
  <cp:lastPrinted>2022-01-02T07:42:23Z</cp:lastPrinted>
  <dcterms:created xsi:type="dcterms:W3CDTF">2015-06-05T18:19:34Z</dcterms:created>
  <dcterms:modified xsi:type="dcterms:W3CDTF">2022-01-03T12:40:31Z</dcterms:modified>
</cp:coreProperties>
</file>